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Drives compartilhados\Investor Relations\Materiais Divulgação\Earnings\2023\4Q23\17. Planilhas Interativas\"/>
    </mc:Choice>
  </mc:AlternateContent>
  <xr:revisionPtr revIDLastSave="0" documentId="13_ncr:1_{2D0A5544-1076-4CC4-8490-FB86CDEF49DA}" xr6:coauthVersionLast="47" xr6:coauthVersionMax="47" xr10:uidLastSave="{00000000-0000-0000-0000-000000000000}"/>
  <bookViews>
    <workbookView xWindow="28635" yWindow="-165" windowWidth="29130" windowHeight="15930" tabRatio="932" xr2:uid="{CCEA7D63-0726-406C-8742-327AB70FAE31}"/>
  </bookViews>
  <sheets>
    <sheet name="Menu" sheetId="5" r:id="rId1"/>
    <sheet name="Balance Sheet" sheetId="2" r:id="rId2"/>
    <sheet name="Income Statement" sheetId="6" r:id="rId3"/>
    <sheet name="Adjusted Income Statement" sheetId="3" r:id="rId4"/>
    <sheet name="Cashflow" sheetId="4" r:id="rId5"/>
    <sheet name="Adjusted Net Cash" sheetId="11" r:id="rId6"/>
    <sheet name="Operating Metrics " sheetId="8" r:id="rId7"/>
    <sheet name="Capital Allocation" sheetId="13" r:id="rId8"/>
    <sheet name="Guidance" sheetId="14" r:id="rId9"/>
    <sheet name="Glossary" sheetId="17" r:id="rId10"/>
    <sheet name="Disclaimer" sheetId="16"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13" l="1"/>
  <c r="Q8" i="13"/>
  <c r="R7" i="13"/>
  <c r="Q7" i="13"/>
  <c r="P9" i="13"/>
  <c r="P8" i="13"/>
  <c r="P7" i="13"/>
  <c r="R9" i="13" l="1"/>
  <c r="Q9" i="13"/>
  <c r="M16" i="3"/>
  <c r="R19" i="11" l="1"/>
  <c r="Q12" i="11"/>
  <c r="Q21" i="11" s="1"/>
  <c r="L16" i="3"/>
  <c r="R16" i="3"/>
  <c r="P12" i="11"/>
  <c r="P21" i="11" s="1"/>
  <c r="Q19" i="11"/>
  <c r="P19" i="11"/>
  <c r="R12" i="11"/>
  <c r="R21" i="11" s="1"/>
  <c r="N16" i="3"/>
  <c r="I18" i="14"/>
  <c r="H18" i="14"/>
  <c r="G18" i="14"/>
  <c r="F18" i="14"/>
  <c r="D18" i="14"/>
  <c r="E9" i="14"/>
  <c r="E10" i="14"/>
  <c r="E14" i="14"/>
  <c r="E17" i="14"/>
  <c r="E18" i="14"/>
  <c r="G19" i="11" l="1"/>
  <c r="K12" i="11"/>
  <c r="L12" i="11"/>
  <c r="C19" i="11"/>
  <c r="J19" i="11"/>
  <c r="N12" i="11"/>
  <c r="M12" i="11"/>
  <c r="M21" i="11" s="1"/>
  <c r="J12" i="11"/>
  <c r="H12" i="11"/>
  <c r="I19" i="11"/>
  <c r="K19" i="11"/>
  <c r="M19" i="11"/>
  <c r="I12" i="11"/>
  <c r="G12" i="11"/>
  <c r="D12" i="11"/>
  <c r="E19" i="11"/>
  <c r="D19" i="11"/>
  <c r="F19" i="11"/>
  <c r="H19" i="11"/>
  <c r="L19" i="11"/>
  <c r="N19" i="11"/>
  <c r="E12" i="11"/>
  <c r="F12" i="11"/>
  <c r="C12" i="11"/>
  <c r="L21" i="11" l="1"/>
  <c r="K21" i="11"/>
  <c r="C21" i="11"/>
  <c r="G21" i="11"/>
  <c r="N21" i="11"/>
  <c r="D21" i="11"/>
  <c r="J21" i="11"/>
  <c r="H21" i="11"/>
  <c r="I21" i="11"/>
  <c r="F21" i="11"/>
  <c r="E21" i="11"/>
</calcChain>
</file>

<file path=xl/sharedStrings.xml><?xml version="1.0" encoding="utf-8"?>
<sst xmlns="http://schemas.openxmlformats.org/spreadsheetml/2006/main" count="668" uniqueCount="255">
  <si>
    <t>2Q21</t>
  </si>
  <si>
    <t>Balance Sheet (R$mn)</t>
  </si>
  <si>
    <t>Assets</t>
  </si>
  <si>
    <t>Current assets</t>
  </si>
  <si>
    <t>Cash and cash equivalents</t>
  </si>
  <si>
    <t>Short-term investments</t>
  </si>
  <si>
    <t>Accounts receivable from card issuers</t>
  </si>
  <si>
    <t>Trade accounts receivable</t>
  </si>
  <si>
    <t>Deposits from banking customers</t>
  </si>
  <si>
    <t>Recoverable taxes</t>
  </si>
  <si>
    <t>Prepaid expenses</t>
  </si>
  <si>
    <t>Derivative financial instruments</t>
  </si>
  <si>
    <t>Other assets</t>
  </si>
  <si>
    <t>Non-current assets</t>
  </si>
  <si>
    <t>Receivables from related parties</t>
  </si>
  <si>
    <t>Deferred tax assets</t>
  </si>
  <si>
    <t>Property and equipment</t>
  </si>
  <si>
    <t>Intangible assets</t>
  </si>
  <si>
    <t>Total Assets</t>
  </si>
  <si>
    <t>Liabilities and equity</t>
  </si>
  <si>
    <t>Current liabilities</t>
  </si>
  <si>
    <t>Obligations with banking customers</t>
  </si>
  <si>
    <t>Accounts payable to clients</t>
  </si>
  <si>
    <t>Trade accounts payable</t>
  </si>
  <si>
    <t>Loans and financing</t>
  </si>
  <si>
    <t>Obligations to FIDC quota holders</t>
  </si>
  <si>
    <t>Labor and social security liabilities</t>
  </si>
  <si>
    <t>Taxes payable</t>
  </si>
  <si>
    <t>Other liabilities</t>
  </si>
  <si>
    <t>Non-current liabilities</t>
  </si>
  <si>
    <t>Share-based payments</t>
  </si>
  <si>
    <t>Deferred tax liabilities</t>
  </si>
  <si>
    <t>Provision for contingencies</t>
  </si>
  <si>
    <t xml:space="preserve">Total liabilities </t>
  </si>
  <si>
    <t>Issued capital</t>
  </si>
  <si>
    <t>Capital reserve</t>
  </si>
  <si>
    <t>Treasury shares</t>
  </si>
  <si>
    <t>Other comprehensive income</t>
  </si>
  <si>
    <t>Retained earnings</t>
  </si>
  <si>
    <t>Non-controlling interests</t>
  </si>
  <si>
    <t xml:space="preserve">Total equity </t>
  </si>
  <si>
    <t xml:space="preserve">Total liabilities and equity </t>
  </si>
  <si>
    <t xml:space="preserve">Financial income </t>
  </si>
  <si>
    <t xml:space="preserve">Other financial income </t>
  </si>
  <si>
    <t>Total revenue and income</t>
  </si>
  <si>
    <t xml:space="preserve">Cost of services </t>
  </si>
  <si>
    <t xml:space="preserve">Administrative expenses </t>
  </si>
  <si>
    <t xml:space="preserve">Selling expenses </t>
  </si>
  <si>
    <t xml:space="preserve">Financial expenses, net </t>
  </si>
  <si>
    <t xml:space="preserve">Other operating income (expense), net </t>
  </si>
  <si>
    <t xml:space="preserve">Income tax and social contribution </t>
  </si>
  <si>
    <t>Cash Flow (R$mm)</t>
  </si>
  <si>
    <t>Adjustments on Net Income:</t>
  </si>
  <si>
    <t xml:space="preserve">Depreciation and amortization </t>
  </si>
  <si>
    <t>Deferred income tax and social contribution</t>
  </si>
  <si>
    <t>Interest, monetary and exchange variations, net</t>
  </si>
  <si>
    <t xml:space="preserve">Provision for contingencies </t>
  </si>
  <si>
    <t>Allowance for expected credit losses</t>
  </si>
  <si>
    <t>Impairment of intangible assets</t>
  </si>
  <si>
    <t xml:space="preserve">Loss on disposal of property, equipment and intangible assets </t>
  </si>
  <si>
    <t>Loss on sale of subsidiary</t>
  </si>
  <si>
    <t>Fair value adjustment in financial instruments at FVPL</t>
  </si>
  <si>
    <t>Fair value adjustment in derivatives</t>
  </si>
  <si>
    <t>Remeasurement of previously held interest in subsidiary acquired</t>
  </si>
  <si>
    <t>Working capital adjustments:</t>
  </si>
  <si>
    <t xml:space="preserve">Accounts receivable from card issuers </t>
  </si>
  <si>
    <t xml:space="preserve">Receivables from related parties </t>
  </si>
  <si>
    <t xml:space="preserve">Recoverable taxes </t>
  </si>
  <si>
    <t xml:space="preserve">Prepaid expenses </t>
  </si>
  <si>
    <t xml:space="preserve">Accounts payable to clients </t>
  </si>
  <si>
    <t xml:space="preserve">Taxes payable </t>
  </si>
  <si>
    <t xml:space="preserve">Labor and social security liabilities </t>
  </si>
  <si>
    <t xml:space="preserve">Accounts payable to related parties </t>
  </si>
  <si>
    <t>Other accounts payable</t>
  </si>
  <si>
    <t xml:space="preserve">Interest paid </t>
  </si>
  <si>
    <t>Net cash provided by (used in) operating activity</t>
  </si>
  <si>
    <t>Investing activities</t>
  </si>
  <si>
    <t xml:space="preserve">Purchases of property and equipment </t>
  </si>
  <si>
    <t xml:space="preserve">Purchases and development of intangible assets </t>
  </si>
  <si>
    <t xml:space="preserve">Acquisition of subsidiary, net of cash acquired </t>
  </si>
  <si>
    <t>Sale of subsidiary, net of cash disposed of</t>
  </si>
  <si>
    <t xml:space="preserve">Proceeds from the disposal of non-current assets </t>
  </si>
  <si>
    <t xml:space="preserve">Acquisition of interest in associates </t>
  </si>
  <si>
    <t xml:space="preserve">Net cash used in investing activities </t>
  </si>
  <si>
    <t>Financing activities</t>
  </si>
  <si>
    <t xml:space="preserve">Proceeds from borrowings </t>
  </si>
  <si>
    <t xml:space="preserve">Payment of borrowings </t>
  </si>
  <si>
    <t>Payment to FIDC quota holders</t>
  </si>
  <si>
    <t xml:space="preserve">Proceeds from FIDC quota holders </t>
  </si>
  <si>
    <t>Payment of leases</t>
  </si>
  <si>
    <t>Capital increase, net of transaction costs</t>
  </si>
  <si>
    <t>Acquisition of non-controlling interests</t>
  </si>
  <si>
    <t>Transaction with non-controlling interests</t>
  </si>
  <si>
    <t>Dividends paid to non-controlling interests</t>
  </si>
  <si>
    <t>Cash proceeds from non-controlling interest</t>
  </si>
  <si>
    <t xml:space="preserve">Effect of foreign exchange on cash and cash equivalents </t>
  </si>
  <si>
    <t xml:space="preserve">Change in cash and cash equivalents </t>
  </si>
  <si>
    <t xml:space="preserve">Cash and cash equivalents at beginning of period </t>
  </si>
  <si>
    <t>Cash and cash equivalents at end of period</t>
  </si>
  <si>
    <t>Investor Relations</t>
  </si>
  <si>
    <t>investors@stone.co</t>
  </si>
  <si>
    <t>1Q21</t>
  </si>
  <si>
    <t>Income Statement (R$mn)</t>
  </si>
  <si>
    <t>Long-term investments</t>
  </si>
  <si>
    <t>Financial assets from banking solution</t>
  </si>
  <si>
    <t>Investment in associates</t>
  </si>
  <si>
    <t>3Q21</t>
  </si>
  <si>
    <t>4Q21</t>
  </si>
  <si>
    <t>1Q22</t>
  </si>
  <si>
    <t xml:space="preserve">Net revenue from transaction activities and other services </t>
  </si>
  <si>
    <t xml:space="preserve">Net revenue from subscription services and equipment rental </t>
  </si>
  <si>
    <t>Mark-to-market on equity securities designated at FVPL</t>
  </si>
  <si>
    <t>Gain (loss) on investment in associates</t>
  </si>
  <si>
    <t xml:space="preserve">Profit before income taxes </t>
  </si>
  <si>
    <t xml:space="preserve">Net income for the period </t>
  </si>
  <si>
    <t xml:space="preserve">Loss on investment in associates </t>
  </si>
  <si>
    <t>Acquisition of equity securities</t>
  </si>
  <si>
    <t>Net income (loss) for the period</t>
  </si>
  <si>
    <t xml:space="preserve">Share-based payments expense </t>
  </si>
  <si>
    <t>Effect of applying hyperinflation</t>
  </si>
  <si>
    <t>Trade accounts receivable, banking solutions and other assets</t>
  </si>
  <si>
    <t>Proceeds from (acquisition of) short-term investments, net</t>
  </si>
  <si>
    <t>Disposal of short and long-term investments - equity securities</t>
  </si>
  <si>
    <t xml:space="preserve">Repurchase of own shares </t>
  </si>
  <si>
    <t xml:space="preserve">Net cash provided by (used in) financing activities </t>
  </si>
  <si>
    <t xml:space="preserve">Interest income received, net of costs </t>
  </si>
  <si>
    <t xml:space="preserve">Income tax paid </t>
  </si>
  <si>
    <t>2Q22</t>
  </si>
  <si>
    <t>Financial expenses, net</t>
  </si>
  <si>
    <t>Adjusted Profit (loss) before income taxes</t>
  </si>
  <si>
    <t>Profit (loss) before income taxes</t>
  </si>
  <si>
    <r>
      <t>Adjusted Income Statement</t>
    </r>
    <r>
      <rPr>
        <b/>
        <vertAlign val="superscript"/>
        <sz val="16"/>
        <color theme="0"/>
        <rFont val="Calibri"/>
        <family val="2"/>
        <scheme val="minor"/>
      </rPr>
      <t>1</t>
    </r>
    <r>
      <rPr>
        <b/>
        <sz val="16"/>
        <color theme="0"/>
        <rFont val="Calibri"/>
        <family val="2"/>
        <scheme val="minor"/>
      </rPr>
      <t xml:space="preserve"> (R$mn)</t>
    </r>
  </si>
  <si>
    <t>3Q22</t>
  </si>
  <si>
    <t>Loss on investment in associates</t>
  </si>
  <si>
    <t>Net Income (loss) for the period</t>
  </si>
  <si>
    <t>Adjusted Net Income (loss) for the period</t>
  </si>
  <si>
    <t>4Q22</t>
  </si>
  <si>
    <t>Sale of own shares</t>
  </si>
  <si>
    <t>1Q23</t>
  </si>
  <si>
    <t>TPV (R$bn)</t>
  </si>
  <si>
    <t>MSMB</t>
  </si>
  <si>
    <t>Key Accounts</t>
  </si>
  <si>
    <t>Monthly Average TPV MSMB ('000)</t>
  </si>
  <si>
    <t>Take Rate</t>
  </si>
  <si>
    <t>Banking</t>
  </si>
  <si>
    <t>2Q23</t>
  </si>
  <si>
    <t>3Q23</t>
  </si>
  <si>
    <t>Others</t>
  </si>
  <si>
    <t>Credit</t>
  </si>
  <si>
    <t>n.a</t>
  </si>
  <si>
    <r>
      <t>MSMB Pix QR code</t>
    </r>
    <r>
      <rPr>
        <vertAlign val="superscript"/>
        <sz val="16"/>
        <color theme="1"/>
        <rFont val="Calibri"/>
        <family val="2"/>
        <scheme val="minor"/>
      </rPr>
      <t>1</t>
    </r>
  </si>
  <si>
    <r>
      <t>MSMB</t>
    </r>
    <r>
      <rPr>
        <vertAlign val="superscript"/>
        <sz val="16"/>
        <color theme="1"/>
        <rFont val="Calibri"/>
        <family val="2"/>
        <scheme val="minor"/>
      </rPr>
      <t>2</t>
    </r>
  </si>
  <si>
    <r>
      <t>Net Adds ('000)</t>
    </r>
    <r>
      <rPr>
        <b/>
        <vertAlign val="superscript"/>
        <sz val="16"/>
        <color theme="1"/>
        <rFont val="Calibri"/>
        <family val="2"/>
        <scheme val="minor"/>
      </rPr>
      <t>2</t>
    </r>
  </si>
  <si>
    <t>4Q23</t>
  </si>
  <si>
    <t xml:space="preserve">TAG revenues </t>
  </si>
  <si>
    <t>Membership fees revenues</t>
  </si>
  <si>
    <t>Finance cost on sale of receivables</t>
  </si>
  <si>
    <t xml:space="preserve">Cost of bond </t>
  </si>
  <si>
    <t xml:space="preserve">Other interest on loans and financing </t>
  </si>
  <si>
    <t>Foreign exchange (gains) and losses</t>
  </si>
  <si>
    <t>Other</t>
  </si>
  <si>
    <t>Expenses by nature (R$mn)</t>
  </si>
  <si>
    <t>Personal expenses</t>
  </si>
  <si>
    <t>Transaction and client services costs</t>
  </si>
  <si>
    <t>Marketing expenses and sales commissions</t>
  </si>
  <si>
    <t>Thrid party services</t>
  </si>
  <si>
    <t>Adjusted Segment Reporting - Financial Services (R$mn)</t>
  </si>
  <si>
    <t>Adjusted Segment Reporting - Software (R$mn)</t>
  </si>
  <si>
    <t>Adjusted Segment Reporting - Non-Allocated (R$mn)</t>
  </si>
  <si>
    <t>Loans operations portfolio</t>
  </si>
  <si>
    <t>Adjusted EBITDA</t>
  </si>
  <si>
    <t>Adjusted EBITDA margin (%)</t>
  </si>
  <si>
    <t>One-time impairment charges</t>
  </si>
  <si>
    <t>Basic Number of shares</t>
  </si>
  <si>
    <t>Diluted Number of shares</t>
  </si>
  <si>
    <t>Net Income Bridge (R$mn)</t>
  </si>
  <si>
    <t>Tax effect on adjustments</t>
  </si>
  <si>
    <t>Adjusted net income (as reported)</t>
  </si>
  <si>
    <t xml:space="preserve">Amortization of fair value adjustment </t>
  </si>
  <si>
    <t xml:space="preserve">Gains on previously held interest in associate </t>
  </si>
  <si>
    <t xml:space="preserve">Mark-to-market from the investment in Banco Inter </t>
  </si>
  <si>
    <t xml:space="preserve">Other expenses </t>
  </si>
  <si>
    <t xml:space="preserve">IFRS basic EPS </t>
  </si>
  <si>
    <t>Adjusted diluted EPS (as reported)</t>
  </si>
  <si>
    <t>Consolidated</t>
  </si>
  <si>
    <t>Reported</t>
  </si>
  <si>
    <t>Adjusted EBT</t>
  </si>
  <si>
    <t>Adjusted Net Income</t>
  </si>
  <si>
    <t>Not Adjusting for Share-based Compensation</t>
  </si>
  <si>
    <t>Financial Services</t>
  </si>
  <si>
    <t>Software</t>
  </si>
  <si>
    <t>Non-Allocated</t>
  </si>
  <si>
    <t>Adjusted Cash</t>
  </si>
  <si>
    <t>Adjusted Debt</t>
  </si>
  <si>
    <t xml:space="preserve">Obligations to FIDC quota holders </t>
  </si>
  <si>
    <t>Adjusted Net Cash</t>
  </si>
  <si>
    <t xml:space="preserve">Derivative financial instrument </t>
  </si>
  <si>
    <t xml:space="preserve">Loans and financing </t>
  </si>
  <si>
    <t xml:space="preserve"> </t>
  </si>
  <si>
    <t>Main Operating Metrics</t>
  </si>
  <si>
    <t>Disbursements - Quarter (R$mn)</t>
  </si>
  <si>
    <t>MSMB TPV Overlap (R$ bn)</t>
  </si>
  <si>
    <t>Total</t>
  </si>
  <si>
    <t>CAPEX PP&amp;E (Cashflow)</t>
  </si>
  <si>
    <t>CAPEX Intangivel (Cashflow)</t>
  </si>
  <si>
    <t>Adjusted Net Cash (R$mm)</t>
  </si>
  <si>
    <t>Adj EBT and Adj Net Income with and without SBC adjustments (R$mn)</t>
  </si>
  <si>
    <t>CAGR 
24-27</t>
  </si>
  <si>
    <t>MSMB TPV (R$bn)</t>
  </si>
  <si>
    <t>Clients Deposits (R$bn)</t>
  </si>
  <si>
    <t>MSMB Take Rate (%)</t>
  </si>
  <si>
    <t>Credit Portfolio (R$bn)</t>
  </si>
  <si>
    <t>Adjusted Net Income (R$bn)</t>
  </si>
  <si>
    <t>Adjusted Administrative Expenses (R$bn)</t>
  </si>
  <si>
    <r>
      <rPr>
        <b/>
        <sz val="18"/>
        <color theme="0"/>
        <rFont val="Aptos Narrow"/>
        <family val="2"/>
      </rPr>
      <t>∆</t>
    </r>
    <r>
      <rPr>
        <b/>
        <sz val="18"/>
        <color theme="0"/>
        <rFont val="Calibri"/>
        <family val="2"/>
      </rPr>
      <t>% y/y</t>
    </r>
  </si>
  <si>
    <t>Monetization  ↑</t>
  </si>
  <si>
    <t>Efficiency  ↑</t>
  </si>
  <si>
    <r>
      <t xml:space="preserve">Growth </t>
    </r>
    <r>
      <rPr>
        <sz val="16"/>
        <color theme="1"/>
        <rFont val="Calibri"/>
        <family val="2"/>
        <scheme val="minor"/>
      </rPr>
      <t>↑</t>
    </r>
  </si>
  <si>
    <t>n.a.</t>
  </si>
  <si>
    <t>&gt; 412</t>
  </si>
  <si>
    <t>&gt; 7.0</t>
  </si>
  <si>
    <t>&gt; 0.8</t>
  </si>
  <si>
    <t>&gt; 2.49%</t>
  </si>
  <si>
    <t>&gt; 1.9</t>
  </si>
  <si>
    <t>&gt; +18%</t>
  </si>
  <si>
    <t>&gt; 14.0</t>
  </si>
  <si>
    <t>&gt; 5.5</t>
  </si>
  <si>
    <t>&gt; 2.70%</t>
  </si>
  <si>
    <t>&gt; 4.3</t>
  </si>
  <si>
    <t>&gt; +14%</t>
  </si>
  <si>
    <t>&gt; +2.6x</t>
  </si>
  <si>
    <t>&gt; +4bps</t>
  </si>
  <si>
    <t>&gt; +22%</t>
  </si>
  <si>
    <t>&gt; 600</t>
  </si>
  <si>
    <t>-</t>
  </si>
  <si>
    <t>1- Following the partial sale of our stake in Banco Inter, from 2Q22 onwards we no longer adjust the financial expenses related to our bond in our adjusted numbers. In addition, from 1Q23 onwards, we also stopped adjusting share-based compensation expenses in our adjusted results. Those changes may affect the comparability of our adjusted results between different quarters. For that reason, we have included our historical numbers on a comparable basis, not adjusting for both the bond and share-based compensation expenses, according to our current adjustment criteria.</t>
  </si>
  <si>
    <t>% Total Revenues</t>
  </si>
  <si>
    <t>Adjusted diluted EPS (new methodology)</t>
  </si>
  <si>
    <t>Disbursements - EOP (R$mn)</t>
  </si>
  <si>
    <t>n.d.</t>
  </si>
  <si>
    <t>Capital Allocation (R$ '000)</t>
  </si>
  <si>
    <r>
      <t>Active Payments Client Base ('000)</t>
    </r>
    <r>
      <rPr>
        <b/>
        <vertAlign val="superscript"/>
        <sz val="16"/>
        <color theme="1"/>
        <rFont val="Calibri"/>
        <family val="2"/>
        <scheme val="minor"/>
      </rPr>
      <t>2</t>
    </r>
  </si>
  <si>
    <r>
      <t>MSMB Active Banking Client Base ('000)</t>
    </r>
    <r>
      <rPr>
        <vertAlign val="superscript"/>
        <sz val="16"/>
        <color theme="1"/>
        <rFont val="Calibri"/>
        <family val="2"/>
        <scheme val="minor"/>
      </rPr>
      <t xml:space="preserve"> 3</t>
    </r>
  </si>
  <si>
    <r>
      <t>Client Deposits (R$mn)</t>
    </r>
    <r>
      <rPr>
        <vertAlign val="superscript"/>
        <sz val="16"/>
        <color theme="1"/>
        <rFont val="Calibri"/>
        <family val="2"/>
        <scheme val="minor"/>
      </rPr>
      <t>4</t>
    </r>
  </si>
  <si>
    <r>
      <t>MSMB Banking ARPAC</t>
    </r>
    <r>
      <rPr>
        <vertAlign val="superscript"/>
        <sz val="16"/>
        <color theme="1"/>
        <rFont val="Calibri"/>
        <family val="2"/>
        <scheme val="minor"/>
      </rPr>
      <t>5</t>
    </r>
  </si>
  <si>
    <r>
      <t>Credit Clients</t>
    </r>
    <r>
      <rPr>
        <vertAlign val="superscript"/>
        <sz val="16"/>
        <color theme="1"/>
        <rFont val="Calibri"/>
        <family val="2"/>
        <scheme val="minor"/>
      </rPr>
      <t>6</t>
    </r>
  </si>
  <si>
    <r>
      <t>Working Capital Portfolio (R$mn)</t>
    </r>
    <r>
      <rPr>
        <vertAlign val="superscript"/>
        <sz val="16"/>
        <color theme="1"/>
        <rFont val="Calibri"/>
        <family val="2"/>
        <scheme val="minor"/>
      </rPr>
      <t>7</t>
    </r>
  </si>
  <si>
    <r>
      <t>Loan loss provision/Portfolio</t>
    </r>
    <r>
      <rPr>
        <vertAlign val="superscript"/>
        <sz val="16"/>
        <color theme="1"/>
        <rFont val="Calibri"/>
        <family val="2"/>
        <scheme val="minor"/>
      </rPr>
      <t>8</t>
    </r>
  </si>
  <si>
    <r>
      <t>NPL 15-90 days</t>
    </r>
    <r>
      <rPr>
        <vertAlign val="superscript"/>
        <sz val="16"/>
        <color theme="1"/>
        <rFont val="Calibri"/>
        <family val="2"/>
        <scheme val="minor"/>
      </rPr>
      <t>9</t>
    </r>
  </si>
  <si>
    <r>
      <t>NPL &gt; 90 days</t>
    </r>
    <r>
      <rPr>
        <vertAlign val="superscript"/>
        <sz val="16"/>
        <color theme="1"/>
        <rFont val="Calibri"/>
        <family val="2"/>
        <scheme val="minor"/>
      </rPr>
      <t>9</t>
    </r>
  </si>
  <si>
    <t>1- Considers transactions from dynamic POS QR Code and static QR Code from Stone and Ton merchants. Both types of PIX can be monetized.
2- From 3Q22 onwards, does not include clients that use only TapTon.
3- Clients who have transacted at least R$1 in the past 30 days. Except for Client Deposits, banking metrics do not include clients of Pagar.me and Ton clients who do not have the full banking solution "Super Conta Ton".
4- Deposits from banking customers, including MSMB and Key Account clients.
5- ARPAC means Average Revenue Per Active Client. Banking ARPAC considers banking revenues, such as card interchange fees, floating, insurance and transactional fees, as well as PIX QR Code.
6- Credit clients consider merchants who have a loan contract with Stone until December 31st, 2023.
7- The working capital portfolio is gross of provisions for losses, but net of amortizations.
8- Ratio of accumulated loan loss provision expenses over the working capital portfolio in the period.
9- NPL (Non-Performing Loans) is the total outstanding of the contract whenever the clients default on an installment. More information on the total overdue by aging considering only the individual installments can be found in Note 6.1.1 of the Financial Statements.</t>
  </si>
  <si>
    <t>Net revenue from transaction activities and other services ex. Membership fees and TAG</t>
  </si>
  <si>
    <t>Cost of services ex. Provision for expected working capital losses</t>
  </si>
  <si>
    <t>Provision for expected working capital losses</t>
  </si>
  <si>
    <t>Other financial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</si>
</sst>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0\)"/>
    <numFmt numFmtId="166" formatCode="#,##0.0"/>
    <numFmt numFmtId="167" formatCode="0.0"/>
    <numFmt numFmtId="168" formatCode="#,##0.0_);\(#,##0.0\)"/>
    <numFmt numFmtId="169" formatCode="0.0%"/>
    <numFmt numFmtId="170" formatCode="#,##0.00;\(#,##0.00\)"/>
    <numFmt numFmtId="171" formatCode="#,##0;\(#,##0\)"/>
    <numFmt numFmtId="172" formatCode="_(* #,##0.0_);_(* \(#,##0.0\);_(* &quot;-&quot;??_);_(@_)"/>
    <numFmt numFmtId="173" formatCode="#,##0.000;\(#,##0.000\)"/>
  </numFmts>
  <fonts count="38" x14ac:knownFonts="1">
    <font>
      <sz val="11"/>
      <color theme="1"/>
      <name val="Calibri"/>
      <family val="2"/>
      <scheme val="minor"/>
    </font>
    <font>
      <sz val="11"/>
      <color theme="1"/>
      <name val="Sharon Sans"/>
      <family val="3"/>
    </font>
    <font>
      <b/>
      <sz val="14"/>
      <color theme="1"/>
      <name val="Sharon Sans"/>
      <family val="3"/>
    </font>
    <font>
      <u/>
      <sz val="11"/>
      <color theme="10"/>
      <name val="Calibri"/>
      <family val="2"/>
      <scheme val="minor"/>
    </font>
    <font>
      <b/>
      <sz val="11"/>
      <color theme="1"/>
      <name val="Sharon Sans"/>
      <family val="3"/>
    </font>
    <font>
      <b/>
      <sz val="11"/>
      <color theme="1"/>
      <name val="Calibri"/>
      <family val="2"/>
      <scheme val="minor"/>
    </font>
    <font>
      <sz val="11"/>
      <color theme="0" tint="-0.499984740745262"/>
      <name val="Calibri"/>
      <family val="2"/>
      <scheme val="minor"/>
    </font>
    <font>
      <b/>
      <sz val="11"/>
      <color theme="0" tint="-0.499984740745262"/>
      <name val="Calibri"/>
      <family val="2"/>
      <scheme val="minor"/>
    </font>
    <font>
      <b/>
      <sz val="12"/>
      <color theme="1"/>
      <name val="Calibri"/>
      <family val="2"/>
      <scheme val="minor"/>
    </font>
    <font>
      <u/>
      <sz val="12"/>
      <color theme="10"/>
      <name val="Calibri"/>
      <family val="2"/>
      <scheme val="minor"/>
    </font>
    <font>
      <sz val="14"/>
      <color theme="1"/>
      <name val="Calibri"/>
      <family val="2"/>
      <scheme val="minor"/>
    </font>
    <font>
      <b/>
      <sz val="14"/>
      <color theme="1"/>
      <name val="Calibri"/>
      <family val="2"/>
      <scheme val="minor"/>
    </font>
    <font>
      <sz val="14"/>
      <color theme="0" tint="-0.499984740745262"/>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
      <b/>
      <vertAlign val="superscript"/>
      <sz val="16"/>
      <color theme="0"/>
      <name val="Calibri"/>
      <family val="2"/>
      <scheme val="minor"/>
    </font>
    <font>
      <sz val="11"/>
      <color rgb="FFA5A5A5"/>
      <name val="Times New Roman"/>
      <family val="1"/>
    </font>
    <font>
      <sz val="11"/>
      <color theme="1"/>
      <name val="Calibri"/>
      <family val="2"/>
      <scheme val="minor"/>
    </font>
    <font>
      <b/>
      <u/>
      <sz val="16"/>
      <color theme="1"/>
      <name val="Calibri"/>
      <family val="2"/>
      <scheme val="minor"/>
    </font>
    <font>
      <vertAlign val="superscript"/>
      <sz val="16"/>
      <color theme="1"/>
      <name val="Calibri"/>
      <family val="2"/>
      <scheme val="minor"/>
    </font>
    <font>
      <b/>
      <vertAlign val="superscript"/>
      <sz val="16"/>
      <color theme="1"/>
      <name val="Calibri"/>
      <family val="2"/>
      <scheme val="minor"/>
    </font>
    <font>
      <sz val="14"/>
      <color theme="1"/>
      <name val="Sharon Sans"/>
      <family val="3"/>
    </font>
    <font>
      <b/>
      <sz val="14"/>
      <name val="Calibri"/>
      <family val="2"/>
      <scheme val="minor"/>
    </font>
    <font>
      <sz val="11"/>
      <color rgb="FF00B050"/>
      <name val="Calibri"/>
      <family val="2"/>
      <scheme val="minor"/>
    </font>
    <font>
      <i/>
      <sz val="16"/>
      <color theme="1"/>
      <name val="Calibri"/>
      <family val="2"/>
      <scheme val="minor"/>
    </font>
    <font>
      <sz val="11"/>
      <color rgb="FFA5A5A5"/>
      <name val="Calibri"/>
      <family val="2"/>
    </font>
    <font>
      <sz val="11"/>
      <color rgb="FF7F7F7F"/>
      <name val="Times New Roman"/>
      <family val="1"/>
    </font>
    <font>
      <sz val="11"/>
      <color rgb="FF7F7F7F"/>
      <name val="Calibri"/>
      <family val="2"/>
    </font>
    <font>
      <b/>
      <sz val="14"/>
      <color theme="0" tint="-0.499984740745262"/>
      <name val="Calibri"/>
      <family val="2"/>
      <scheme val="minor"/>
    </font>
    <font>
      <b/>
      <sz val="18"/>
      <color theme="0"/>
      <name val="Calibri"/>
      <family val="2"/>
    </font>
    <font>
      <b/>
      <sz val="18"/>
      <color theme="0"/>
      <name val="Aptos Narrow"/>
      <family val="2"/>
    </font>
    <font>
      <b/>
      <sz val="18"/>
      <color theme="0"/>
      <name val="Calibri"/>
      <family val="2"/>
      <scheme val="minor"/>
    </font>
    <font>
      <sz val="16"/>
      <color theme="0" tint="-0.499984740745262"/>
      <name val="Calibri"/>
      <family val="2"/>
      <scheme val="minor"/>
    </font>
    <font>
      <i/>
      <sz val="16"/>
      <color theme="2" tint="-0.499984740745262"/>
      <name val="Calibri"/>
      <family val="2"/>
      <scheme val="minor"/>
    </font>
    <font>
      <i/>
      <sz val="9"/>
      <color theme="2" tint="-0.499984740745262"/>
      <name val="Calibri"/>
      <family val="2"/>
      <scheme val="minor"/>
    </font>
    <font>
      <i/>
      <sz val="14"/>
      <color theme="2" tint="-0.499984740745262"/>
      <name val="Calibri"/>
      <family val="2"/>
      <scheme val="minor"/>
    </font>
    <font>
      <i/>
      <sz val="11"/>
      <color theme="2" tint="-0.499984740745262"/>
      <name val="Calibri"/>
      <family val="2"/>
    </font>
  </fonts>
  <fills count="5">
    <fill>
      <patternFill patternType="none"/>
    </fill>
    <fill>
      <patternFill patternType="gray125"/>
    </fill>
    <fill>
      <patternFill patternType="solid">
        <fgColor theme="0"/>
        <bgColor indexed="64"/>
      </patternFill>
    </fill>
    <fill>
      <patternFill patternType="solid">
        <fgColor rgb="FF013920"/>
        <bgColor indexed="64"/>
      </patternFill>
    </fill>
    <fill>
      <patternFill patternType="solid">
        <fgColor rgb="FF41D600"/>
        <bgColor indexed="64"/>
      </patternFill>
    </fill>
  </fills>
  <borders count="10">
    <border>
      <left/>
      <right/>
      <top/>
      <bottom/>
      <diagonal/>
    </border>
    <border>
      <left/>
      <right style="thin">
        <color theme="0"/>
      </right>
      <top/>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hair">
        <color theme="0"/>
      </right>
      <top/>
      <bottom/>
      <diagonal/>
    </border>
    <border>
      <left style="hair">
        <color theme="0"/>
      </left>
      <right/>
      <top/>
      <bottom/>
      <diagonal/>
    </border>
  </borders>
  <cellStyleXfs count="4">
    <xf numFmtId="0" fontId="0" fillId="0" borderId="0"/>
    <xf numFmtId="0" fontId="3" fillId="0" borderId="0" applyNumberFormat="0" applyFill="0" applyBorder="0" applyAlignment="0" applyProtection="0"/>
    <xf numFmtId="9" fontId="18" fillId="0" borderId="0" applyFont="0" applyFill="0" applyBorder="0" applyAlignment="0" applyProtection="0"/>
    <xf numFmtId="164" fontId="18" fillId="0" borderId="0" applyFont="0" applyFill="0" applyBorder="0" applyAlignment="0" applyProtection="0"/>
  </cellStyleXfs>
  <cellXfs count="110">
    <xf numFmtId="0" fontId="0" fillId="0" borderId="0" xfId="0"/>
    <xf numFmtId="0" fontId="1" fillId="0" borderId="0" xfId="0" applyFont="1"/>
    <xf numFmtId="165" fontId="0" fillId="0" borderId="0" xfId="0" applyNumberFormat="1"/>
    <xf numFmtId="0" fontId="5" fillId="0" borderId="0" xfId="0" applyFont="1"/>
    <xf numFmtId="4" fontId="0" fillId="0" borderId="0" xfId="0" applyNumberFormat="1"/>
    <xf numFmtId="166" fontId="0" fillId="0" borderId="0" xfId="0" applyNumberFormat="1"/>
    <xf numFmtId="166" fontId="5" fillId="0" borderId="0" xfId="0" applyNumberFormat="1" applyFont="1" applyAlignment="1">
      <alignment horizontal="center"/>
    </xf>
    <xf numFmtId="0" fontId="4" fillId="0" borderId="0" xfId="0" applyFont="1" applyAlignment="1">
      <alignment horizontal="center"/>
    </xf>
    <xf numFmtId="0" fontId="2" fillId="0" borderId="0" xfId="0" applyFont="1" applyAlignment="1">
      <alignment horizontal="left" indent="1"/>
    </xf>
    <xf numFmtId="0" fontId="6" fillId="0" borderId="0" xfId="0" applyFont="1"/>
    <xf numFmtId="4" fontId="6" fillId="0" borderId="0" xfId="0" applyNumberFormat="1" applyFont="1"/>
    <xf numFmtId="0" fontId="7" fillId="0" borderId="0" xfId="0" applyFont="1"/>
    <xf numFmtId="165" fontId="5" fillId="0" borderId="0" xfId="0" applyNumberFormat="1" applyFont="1"/>
    <xf numFmtId="0" fontId="8" fillId="0" borderId="0" xfId="0" applyFont="1"/>
    <xf numFmtId="0" fontId="9" fillId="0" borderId="0" xfId="1" applyFont="1"/>
    <xf numFmtId="0" fontId="11" fillId="0" borderId="0" xfId="0" applyFont="1"/>
    <xf numFmtId="0" fontId="12" fillId="0" borderId="0" xfId="0" applyFont="1"/>
    <xf numFmtId="0" fontId="10" fillId="0" borderId="0" xfId="0" applyFont="1"/>
    <xf numFmtId="0" fontId="11" fillId="0" borderId="0" xfId="0" applyFont="1" applyAlignment="1">
      <alignment horizontal="center"/>
    </xf>
    <xf numFmtId="0" fontId="10" fillId="0" borderId="0" xfId="0" applyFont="1" applyAlignment="1">
      <alignment horizontal="left" vertical="top" wrapText="1"/>
    </xf>
    <xf numFmtId="165" fontId="10" fillId="0" borderId="0" xfId="0" applyNumberFormat="1" applyFont="1"/>
    <xf numFmtId="0" fontId="14" fillId="0" borderId="0" xfId="0" applyFont="1" applyAlignment="1">
      <alignment horizontal="left" indent="1"/>
    </xf>
    <xf numFmtId="166" fontId="14" fillId="0" borderId="0" xfId="0" applyNumberFormat="1" applyFont="1" applyAlignment="1">
      <alignment horizontal="center"/>
    </xf>
    <xf numFmtId="0" fontId="14" fillId="0" borderId="0" xfId="0" applyFont="1" applyAlignment="1">
      <alignment horizontal="left" indent="2"/>
    </xf>
    <xf numFmtId="0" fontId="15" fillId="0" borderId="0" xfId="0" applyFont="1" applyAlignment="1">
      <alignment horizontal="left" indent="3"/>
    </xf>
    <xf numFmtId="166" fontId="15" fillId="0" borderId="0" xfId="0" applyNumberFormat="1" applyFont="1" applyAlignment="1">
      <alignment horizontal="center"/>
    </xf>
    <xf numFmtId="165" fontId="15" fillId="0" borderId="0" xfId="0" applyNumberFormat="1" applyFont="1"/>
    <xf numFmtId="166" fontId="15" fillId="0" borderId="0" xfId="0" applyNumberFormat="1" applyFont="1"/>
    <xf numFmtId="0" fontId="14" fillId="0" borderId="3" xfId="0" applyFont="1" applyBorder="1" applyAlignment="1">
      <alignment horizontal="left" indent="1"/>
    </xf>
    <xf numFmtId="166" fontId="14" fillId="0" borderId="4" xfId="0" applyNumberFormat="1" applyFont="1" applyBorder="1" applyAlignment="1">
      <alignment horizontal="center"/>
    </xf>
    <xf numFmtId="166" fontId="14" fillId="0" borderId="5" xfId="0" applyNumberFormat="1" applyFont="1" applyBorder="1" applyAlignment="1">
      <alignment horizontal="center"/>
    </xf>
    <xf numFmtId="0" fontId="14" fillId="0" borderId="0" xfId="0" applyFont="1" applyAlignment="1">
      <alignment horizontal="left" indent="3"/>
    </xf>
    <xf numFmtId="165" fontId="15" fillId="0" borderId="0" xfId="0" applyNumberFormat="1" applyFont="1" applyAlignment="1">
      <alignment horizontal="center"/>
    </xf>
    <xf numFmtId="0" fontId="15" fillId="0" borderId="0" xfId="0" applyFont="1" applyAlignment="1">
      <alignment horizontal="left" indent="1"/>
    </xf>
    <xf numFmtId="166" fontId="14" fillId="2" borderId="4" xfId="0" applyNumberFormat="1" applyFont="1" applyFill="1" applyBorder="1" applyAlignment="1">
      <alignment horizontal="center"/>
    </xf>
    <xf numFmtId="0" fontId="14" fillId="0" borderId="0" xfId="0" applyFont="1"/>
    <xf numFmtId="165" fontId="14" fillId="0" borderId="0" xfId="0" applyNumberFormat="1" applyFont="1" applyAlignment="1">
      <alignment horizontal="center"/>
    </xf>
    <xf numFmtId="0" fontId="15" fillId="0" borderId="0" xfId="0" applyFont="1"/>
    <xf numFmtId="0" fontId="6" fillId="0" borderId="0" xfId="0" applyFont="1" applyAlignment="1">
      <alignment vertical="center"/>
    </xf>
    <xf numFmtId="0" fontId="0" fillId="0" borderId="0" xfId="0" applyAlignment="1">
      <alignment vertical="center"/>
    </xf>
    <xf numFmtId="165" fontId="14" fillId="0" borderId="0" xfId="0" applyNumberFormat="1" applyFont="1" applyAlignment="1">
      <alignment horizontal="left" indent="1"/>
    </xf>
    <xf numFmtId="0" fontId="15" fillId="0" borderId="0" xfId="0" applyFont="1" applyAlignment="1">
      <alignment horizontal="left" indent="2"/>
    </xf>
    <xf numFmtId="0" fontId="17" fillId="0" borderId="0" xfId="0" applyFont="1"/>
    <xf numFmtId="10" fontId="15" fillId="0" borderId="0" xfId="2" applyNumberFormat="1" applyFont="1" applyAlignment="1">
      <alignment horizontal="center"/>
    </xf>
    <xf numFmtId="0" fontId="12" fillId="0" borderId="0" xfId="0" applyFont="1" applyAlignment="1">
      <alignment horizontal="left"/>
    </xf>
    <xf numFmtId="0" fontId="17" fillId="0" borderId="0" xfId="0" applyFont="1" applyAlignment="1">
      <alignment horizontal="left"/>
    </xf>
    <xf numFmtId="0" fontId="22" fillId="0" borderId="0" xfId="0" applyFont="1" applyAlignment="1">
      <alignment horizontal="left" indent="1"/>
    </xf>
    <xf numFmtId="0" fontId="24" fillId="0" borderId="0" xfId="0" applyFont="1"/>
    <xf numFmtId="0" fontId="12" fillId="0" borderId="0" xfId="0" applyFont="1" applyAlignment="1">
      <alignment horizontal="left" vertical="center" wrapText="1"/>
    </xf>
    <xf numFmtId="0" fontId="13" fillId="3" borderId="1" xfId="0" applyFont="1" applyFill="1" applyBorder="1" applyAlignment="1">
      <alignment horizontal="left" vertical="center"/>
    </xf>
    <xf numFmtId="166" fontId="13" fillId="3" borderId="2" xfId="0" quotePrefix="1" applyNumberFormat="1" applyFont="1" applyFill="1" applyBorder="1" applyAlignment="1">
      <alignment horizontal="center" vertical="center"/>
    </xf>
    <xf numFmtId="166" fontId="13" fillId="3" borderId="2" xfId="0" applyNumberFormat="1" applyFont="1" applyFill="1" applyBorder="1" applyAlignment="1">
      <alignment horizontal="center" vertical="center"/>
    </xf>
    <xf numFmtId="0" fontId="13" fillId="3" borderId="2" xfId="0" applyFont="1" applyFill="1" applyBorder="1" applyAlignment="1">
      <alignment horizontal="left"/>
    </xf>
    <xf numFmtId="0" fontId="13" fillId="3" borderId="2" xfId="0" applyFont="1" applyFill="1" applyBorder="1" applyAlignment="1">
      <alignment horizontal="center"/>
    </xf>
    <xf numFmtId="0" fontId="13" fillId="3" borderId="0" xfId="0" applyFont="1" applyFill="1" applyAlignment="1">
      <alignment horizontal="center"/>
    </xf>
    <xf numFmtId="0" fontId="13" fillId="4" borderId="0" xfId="0" applyFont="1" applyFill="1" applyAlignment="1">
      <alignment horizontal="center"/>
    </xf>
    <xf numFmtId="0" fontId="13" fillId="3" borderId="1" xfId="0" applyFont="1" applyFill="1" applyBorder="1" applyAlignment="1">
      <alignment horizontal="left"/>
    </xf>
    <xf numFmtId="0" fontId="13" fillId="3" borderId="6" xfId="0" applyFont="1" applyFill="1" applyBorder="1" applyAlignment="1">
      <alignment horizontal="center"/>
    </xf>
    <xf numFmtId="0" fontId="26" fillId="0" borderId="0" xfId="0" applyFont="1"/>
    <xf numFmtId="169" fontId="15" fillId="0" borderId="0" xfId="2" applyNumberFormat="1" applyFont="1" applyAlignment="1">
      <alignment horizontal="center"/>
    </xf>
    <xf numFmtId="170" fontId="15" fillId="0" borderId="0" xfId="0" applyNumberFormat="1" applyFont="1" applyAlignment="1">
      <alignment horizontal="center"/>
    </xf>
    <xf numFmtId="0" fontId="19" fillId="0" borderId="0" xfId="0" applyFont="1"/>
    <xf numFmtId="0" fontId="27" fillId="0" borderId="0" xfId="0" applyFont="1"/>
    <xf numFmtId="0" fontId="19" fillId="0" borderId="0" xfId="0" applyFont="1" applyAlignment="1">
      <alignment horizontal="left" indent="2"/>
    </xf>
    <xf numFmtId="0" fontId="28" fillId="0" borderId="0" xfId="0" applyFont="1"/>
    <xf numFmtId="171" fontId="15" fillId="0" borderId="0" xfId="0" applyNumberFormat="1" applyFont="1" applyAlignment="1">
      <alignment horizontal="center"/>
    </xf>
    <xf numFmtId="171" fontId="14" fillId="0" borderId="0" xfId="0" applyNumberFormat="1" applyFont="1" applyAlignment="1">
      <alignment horizontal="center"/>
    </xf>
    <xf numFmtId="0" fontId="13" fillId="4" borderId="7" xfId="0" applyFont="1" applyFill="1" applyBorder="1" applyAlignment="1">
      <alignment horizontal="center"/>
    </xf>
    <xf numFmtId="166" fontId="13" fillId="4" borderId="7" xfId="0" applyNumberFormat="1" applyFont="1" applyFill="1" applyBorder="1" applyAlignment="1">
      <alignment horizontal="center" vertical="center"/>
    </xf>
    <xf numFmtId="0" fontId="10" fillId="0" borderId="0" xfId="0" applyFont="1" applyAlignment="1">
      <alignment horizontal="left" indent="1"/>
    </xf>
    <xf numFmtId="0" fontId="29" fillId="0" borderId="0" xfId="0" applyFont="1"/>
    <xf numFmtId="168" fontId="10" fillId="0" borderId="0" xfId="0" applyNumberFormat="1" applyFont="1"/>
    <xf numFmtId="172" fontId="10" fillId="0" borderId="0" xfId="3" applyNumberFormat="1" applyFont="1" applyAlignment="1">
      <alignment horizontal="center"/>
    </xf>
    <xf numFmtId="0" fontId="13" fillId="3" borderId="8" xfId="0" applyFont="1" applyFill="1" applyBorder="1" applyAlignment="1">
      <alignment horizontal="center"/>
    </xf>
    <xf numFmtId="0" fontId="13" fillId="4" borderId="9" xfId="0" applyFont="1" applyFill="1" applyBorder="1" applyAlignment="1">
      <alignment horizontal="center"/>
    </xf>
    <xf numFmtId="0" fontId="13" fillId="0" borderId="6" xfId="0" applyFont="1" applyBorder="1" applyAlignment="1">
      <alignment horizontal="left"/>
    </xf>
    <xf numFmtId="0" fontId="13" fillId="0" borderId="6" xfId="0" applyFont="1" applyBorder="1" applyAlignment="1">
      <alignment horizontal="center"/>
    </xf>
    <xf numFmtId="165" fontId="14" fillId="0" borderId="0" xfId="0" applyNumberFormat="1" applyFont="1"/>
    <xf numFmtId="165" fontId="25" fillId="0" borderId="0" xfId="0" applyNumberFormat="1" applyFont="1"/>
    <xf numFmtId="165" fontId="14" fillId="0" borderId="0" xfId="0" applyNumberFormat="1" applyFont="1" applyAlignment="1">
      <alignment horizontal="left"/>
    </xf>
    <xf numFmtId="165" fontId="25" fillId="0" borderId="0" xfId="0" applyNumberFormat="1" applyFont="1" applyAlignment="1">
      <alignment horizontal="left"/>
    </xf>
    <xf numFmtId="0" fontId="30" fillId="4" borderId="6"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6" xfId="0" applyFont="1" applyFill="1" applyBorder="1" applyAlignment="1">
      <alignment horizontal="center" vertical="center" wrapText="1"/>
    </xf>
    <xf numFmtId="0" fontId="32" fillId="4" borderId="6" xfId="0" applyFont="1" applyFill="1" applyBorder="1" applyAlignment="1">
      <alignment horizontal="center" vertical="center"/>
    </xf>
    <xf numFmtId="9" fontId="15" fillId="0" borderId="0" xfId="2" applyFont="1" applyAlignment="1">
      <alignment horizontal="center"/>
    </xf>
    <xf numFmtId="167" fontId="10" fillId="0" borderId="0" xfId="0" applyNumberFormat="1" applyFont="1" applyAlignment="1">
      <alignment horizontal="center"/>
    </xf>
    <xf numFmtId="168" fontId="10" fillId="0" borderId="0" xfId="0" applyNumberFormat="1" applyFont="1" applyAlignment="1">
      <alignment horizontal="center"/>
    </xf>
    <xf numFmtId="169" fontId="15" fillId="0" borderId="0" xfId="2" applyNumberFormat="1" applyFont="1" applyFill="1" applyAlignment="1">
      <alignment horizontal="center"/>
    </xf>
    <xf numFmtId="167" fontId="15" fillId="0" borderId="0" xfId="2" applyNumberFormat="1" applyFont="1" applyAlignment="1">
      <alignment horizontal="center"/>
    </xf>
    <xf numFmtId="0" fontId="34" fillId="0" borderId="0" xfId="0" applyFont="1" applyAlignment="1">
      <alignment horizontal="left" indent="2"/>
    </xf>
    <xf numFmtId="0" fontId="35" fillId="0" borderId="0" xfId="0" applyFont="1"/>
    <xf numFmtId="165" fontId="34" fillId="0" borderId="0" xfId="0" applyNumberFormat="1" applyFont="1" applyAlignment="1">
      <alignment horizontal="center"/>
    </xf>
    <xf numFmtId="0" fontId="36" fillId="0" borderId="0" xfId="0" applyFont="1"/>
    <xf numFmtId="0" fontId="13" fillId="0" borderId="7" xfId="0" applyFont="1" applyBorder="1" applyAlignment="1">
      <alignment horizontal="center"/>
    </xf>
    <xf numFmtId="0" fontId="37" fillId="0" borderId="0" xfId="0" applyFont="1"/>
    <xf numFmtId="0" fontId="13" fillId="3" borderId="2" xfId="0" applyFont="1" applyFill="1" applyBorder="1" applyAlignment="1">
      <alignment horizontal="center" vertical="center"/>
    </xf>
    <xf numFmtId="0" fontId="13" fillId="4" borderId="2" xfId="0" applyFont="1" applyFill="1" applyBorder="1" applyAlignment="1">
      <alignment horizontal="center" vertical="center"/>
    </xf>
    <xf numFmtId="0" fontId="13" fillId="0" borderId="0" xfId="0" applyFont="1" applyAlignment="1">
      <alignment horizontal="center"/>
    </xf>
    <xf numFmtId="172" fontId="10" fillId="0" borderId="0" xfId="3" applyNumberFormat="1" applyFont="1" applyFill="1" applyAlignment="1">
      <alignment horizontal="center"/>
    </xf>
    <xf numFmtId="166" fontId="14" fillId="0" borderId="3" xfId="0" applyNumberFormat="1" applyFont="1" applyBorder="1" applyAlignment="1">
      <alignment horizontal="center"/>
    </xf>
    <xf numFmtId="0" fontId="15" fillId="0" borderId="0" xfId="0" applyFont="1" applyAlignment="1">
      <alignment horizontal="left" indent="4"/>
    </xf>
    <xf numFmtId="0" fontId="15" fillId="0" borderId="0" xfId="0" applyFont="1" applyAlignment="1">
      <alignment horizontal="left" indent="5"/>
    </xf>
    <xf numFmtId="0" fontId="13" fillId="3" borderId="1" xfId="0" applyFont="1" applyFill="1" applyBorder="1" applyAlignment="1">
      <alignment horizontal="center"/>
    </xf>
    <xf numFmtId="173" fontId="15" fillId="0" borderId="0" xfId="0" applyNumberFormat="1" applyFont="1" applyAlignment="1">
      <alignment horizontal="center"/>
    </xf>
    <xf numFmtId="173" fontId="10" fillId="0" borderId="0" xfId="0" applyNumberFormat="1" applyFont="1"/>
    <xf numFmtId="0" fontId="33" fillId="0" borderId="0" xfId="0" applyFont="1" applyAlignment="1">
      <alignment horizontal="left" wrapText="1"/>
    </xf>
    <xf numFmtId="0" fontId="12" fillId="0" borderId="0" xfId="0" applyFont="1" applyAlignment="1">
      <alignment horizontal="left"/>
    </xf>
    <xf numFmtId="0" fontId="23" fillId="0" borderId="0" xfId="0" applyFont="1" applyAlignment="1">
      <alignment horizontal="left"/>
    </xf>
    <xf numFmtId="0" fontId="12" fillId="0" borderId="0" xfId="0" applyFont="1" applyAlignment="1">
      <alignment horizontal="left" vertical="center" wrapText="1"/>
    </xf>
  </cellXfs>
  <cellStyles count="4">
    <cellStyle name="Hiperlink" xfId="1" builtinId="8"/>
    <cellStyle name="Normal" xfId="0" builtinId="0"/>
    <cellStyle name="Porcentagem" xfId="2" builtinId="5"/>
    <cellStyle name="Vírgula" xfId="3" builtinId="3"/>
  </cellStyles>
  <dxfs count="0"/>
  <tableStyles count="0" defaultTableStyle="TableStyleMedium2" defaultPivotStyle="PivotStyleLight16"/>
  <colors>
    <mruColors>
      <color rgb="FF013920"/>
      <color rgb="FF41D600"/>
      <color rgb="FF00734D"/>
      <color rgb="FF00A8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Adjusted Income Statement'!A1"/><Relationship Id="rId7" Type="http://schemas.openxmlformats.org/officeDocument/2006/relationships/hyperlink" Target="#Guidance!A1"/><Relationship Id="rId2" Type="http://schemas.openxmlformats.org/officeDocument/2006/relationships/hyperlink" Target="#'Income Statement'!A1"/><Relationship Id="rId1" Type="http://schemas.openxmlformats.org/officeDocument/2006/relationships/hyperlink" Target="#'Balance Sheet'!A1"/><Relationship Id="rId6" Type="http://schemas.openxmlformats.org/officeDocument/2006/relationships/hyperlink" Target="#'Capital Allocation'!A1"/><Relationship Id="rId11" Type="http://schemas.openxmlformats.org/officeDocument/2006/relationships/hyperlink" Target="#Cashflow!A1"/><Relationship Id="rId5" Type="http://schemas.openxmlformats.org/officeDocument/2006/relationships/hyperlink" Target="#'Operating Metrics '!A1"/><Relationship Id="rId10" Type="http://schemas.openxmlformats.org/officeDocument/2006/relationships/hyperlink" Target="#Glossary!A1"/><Relationship Id="rId4" Type="http://schemas.openxmlformats.org/officeDocument/2006/relationships/hyperlink" Target="#'Adjusted Net Cash'!A1"/><Relationship Id="rId9" Type="http://schemas.openxmlformats.org/officeDocument/2006/relationships/hyperlink" Target="#Disclaimer!A1"/></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5</xdr:col>
      <xdr:colOff>35982</xdr:colOff>
      <xdr:row>0</xdr:row>
      <xdr:rowOff>180974</xdr:rowOff>
    </xdr:from>
    <xdr:to>
      <xdr:col>8</xdr:col>
      <xdr:colOff>120648</xdr:colOff>
      <xdr:row>3</xdr:row>
      <xdr:rowOff>74788</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AA04E7A3-D6AE-4559-9028-3222F44D463B}"/>
            </a:ext>
          </a:extLst>
        </xdr:cNvPr>
        <xdr:cNvSpPr/>
      </xdr:nvSpPr>
      <xdr:spPr>
        <a:xfrm>
          <a:off x="3105149" y="180974"/>
          <a:ext cx="1926166" cy="444147"/>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Balance Sheet</a:t>
          </a:r>
        </a:p>
      </xdr:txBody>
    </xdr:sp>
    <xdr:clientData/>
  </xdr:twoCellAnchor>
  <xdr:twoCellAnchor>
    <xdr:from>
      <xdr:col>5</xdr:col>
      <xdr:colOff>35982</xdr:colOff>
      <xdr:row>3</xdr:row>
      <xdr:rowOff>175683</xdr:rowOff>
    </xdr:from>
    <xdr:to>
      <xdr:col>8</xdr:col>
      <xdr:colOff>120648</xdr:colOff>
      <xdr:row>6</xdr:row>
      <xdr:rowOff>57150</xdr:rowOff>
    </xdr:to>
    <xdr:sp macro="" textlink="">
      <xdr:nvSpPr>
        <xdr:cNvPr id="4" name="Rectangle: Rounded Corners 2">
          <a:hlinkClick xmlns:r="http://schemas.openxmlformats.org/officeDocument/2006/relationships" r:id="rId2"/>
          <a:extLst>
            <a:ext uri="{FF2B5EF4-FFF2-40B4-BE49-F238E27FC236}">
              <a16:creationId xmlns:a16="http://schemas.microsoft.com/office/drawing/2014/main" id="{E99C92EA-29B1-48FC-8B98-E1531C4DFABA}"/>
            </a:ext>
          </a:extLst>
        </xdr:cNvPr>
        <xdr:cNvSpPr/>
      </xdr:nvSpPr>
      <xdr:spPr>
        <a:xfrm>
          <a:off x="3105149" y="726016"/>
          <a:ext cx="1926166" cy="445912"/>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Income Statement</a:t>
          </a:r>
        </a:p>
      </xdr:txBody>
    </xdr:sp>
    <xdr:clientData/>
  </xdr:twoCellAnchor>
  <xdr:twoCellAnchor>
    <xdr:from>
      <xdr:col>5</xdr:col>
      <xdr:colOff>35982</xdr:colOff>
      <xdr:row>6</xdr:row>
      <xdr:rowOff>185208</xdr:rowOff>
    </xdr:from>
    <xdr:to>
      <xdr:col>8</xdr:col>
      <xdr:colOff>120648</xdr:colOff>
      <xdr:row>9</xdr:row>
      <xdr:rowOff>66674</xdr:rowOff>
    </xdr:to>
    <xdr:sp macro="" textlink="">
      <xdr:nvSpPr>
        <xdr:cNvPr id="5" name="Rectangle: Rounded Corners 2">
          <a:hlinkClick xmlns:r="http://schemas.openxmlformats.org/officeDocument/2006/relationships" r:id="rId3"/>
          <a:extLst>
            <a:ext uri="{FF2B5EF4-FFF2-40B4-BE49-F238E27FC236}">
              <a16:creationId xmlns:a16="http://schemas.microsoft.com/office/drawing/2014/main" id="{1B756E58-162E-467C-A94D-1CE025234812}"/>
            </a:ext>
          </a:extLst>
        </xdr:cNvPr>
        <xdr:cNvSpPr/>
      </xdr:nvSpPr>
      <xdr:spPr>
        <a:xfrm>
          <a:off x="3105149" y="1299986"/>
          <a:ext cx="1926166" cy="44591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Adjuted</a:t>
          </a:r>
          <a:r>
            <a:rPr lang="pt-BR" sz="1100" b="1" baseline="0">
              <a:solidFill>
                <a:schemeClr val="lt1"/>
              </a:solidFill>
              <a:latin typeface="+mn-lt"/>
              <a:ea typeface="+mn-ea"/>
              <a:cs typeface="+mn-cs"/>
            </a:rPr>
            <a:t> </a:t>
          </a:r>
          <a:r>
            <a:rPr lang="pt-BR" sz="1100" b="1">
              <a:solidFill>
                <a:schemeClr val="lt1"/>
              </a:solidFill>
              <a:latin typeface="+mn-lt"/>
              <a:ea typeface="+mn-ea"/>
              <a:cs typeface="+mn-cs"/>
            </a:rPr>
            <a:t>Income Statement</a:t>
          </a:r>
        </a:p>
      </xdr:txBody>
    </xdr:sp>
    <xdr:clientData/>
  </xdr:twoCellAnchor>
  <xdr:twoCellAnchor>
    <xdr:from>
      <xdr:col>8</xdr:col>
      <xdr:colOff>247475</xdr:colOff>
      <xdr:row>3</xdr:row>
      <xdr:rowOff>175683</xdr:rowOff>
    </xdr:from>
    <xdr:to>
      <xdr:col>11</xdr:col>
      <xdr:colOff>332142</xdr:colOff>
      <xdr:row>6</xdr:row>
      <xdr:rowOff>53621</xdr:rowOff>
    </xdr:to>
    <xdr:sp macro="" textlink="">
      <xdr:nvSpPr>
        <xdr:cNvPr id="7" name="Rectangle: Rounded Corners 2">
          <a:hlinkClick xmlns:r="http://schemas.openxmlformats.org/officeDocument/2006/relationships" r:id="rId4"/>
          <a:extLst>
            <a:ext uri="{FF2B5EF4-FFF2-40B4-BE49-F238E27FC236}">
              <a16:creationId xmlns:a16="http://schemas.microsoft.com/office/drawing/2014/main" id="{3C33FAC9-0961-424A-A33B-740BEAA3D7C0}"/>
            </a:ext>
          </a:extLst>
        </xdr:cNvPr>
        <xdr:cNvSpPr/>
      </xdr:nvSpPr>
      <xdr:spPr>
        <a:xfrm>
          <a:off x="5158142" y="726016"/>
          <a:ext cx="1926167" cy="442383"/>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Adjusted Net Cash</a:t>
          </a:r>
        </a:p>
      </xdr:txBody>
    </xdr:sp>
    <xdr:clientData/>
  </xdr:twoCellAnchor>
  <xdr:twoCellAnchor>
    <xdr:from>
      <xdr:col>8</xdr:col>
      <xdr:colOff>247475</xdr:colOff>
      <xdr:row>6</xdr:row>
      <xdr:rowOff>185208</xdr:rowOff>
    </xdr:from>
    <xdr:to>
      <xdr:col>11</xdr:col>
      <xdr:colOff>332142</xdr:colOff>
      <xdr:row>9</xdr:row>
      <xdr:rowOff>66676</xdr:rowOff>
    </xdr:to>
    <xdr:sp macro="" textlink="">
      <xdr:nvSpPr>
        <xdr:cNvPr id="8" name="Rectangle: Rounded Corners 2">
          <a:hlinkClick xmlns:r="http://schemas.openxmlformats.org/officeDocument/2006/relationships" r:id="rId5"/>
          <a:extLst>
            <a:ext uri="{FF2B5EF4-FFF2-40B4-BE49-F238E27FC236}">
              <a16:creationId xmlns:a16="http://schemas.microsoft.com/office/drawing/2014/main" id="{7BA1445B-1A13-43FA-8C5E-EEDAAFD303E3}"/>
            </a:ext>
          </a:extLst>
        </xdr:cNvPr>
        <xdr:cNvSpPr/>
      </xdr:nvSpPr>
      <xdr:spPr>
        <a:xfrm>
          <a:off x="5158142" y="1299986"/>
          <a:ext cx="1926167" cy="445912"/>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Operating</a:t>
          </a:r>
          <a:r>
            <a:rPr lang="pt-BR" sz="1100" b="1" baseline="0">
              <a:solidFill>
                <a:schemeClr val="lt1"/>
              </a:solidFill>
              <a:latin typeface="+mn-lt"/>
              <a:ea typeface="+mn-ea"/>
              <a:cs typeface="+mn-cs"/>
            </a:rPr>
            <a:t> Metrics</a:t>
          </a:r>
          <a:endParaRPr lang="pt-BR" sz="1100" b="1">
            <a:solidFill>
              <a:schemeClr val="lt1"/>
            </a:solidFill>
            <a:latin typeface="+mn-lt"/>
            <a:ea typeface="+mn-ea"/>
            <a:cs typeface="+mn-cs"/>
          </a:endParaRPr>
        </a:p>
      </xdr:txBody>
    </xdr:sp>
    <xdr:clientData/>
  </xdr:twoCellAnchor>
  <xdr:twoCellAnchor>
    <xdr:from>
      <xdr:col>11</xdr:col>
      <xdr:colOff>454027</xdr:colOff>
      <xdr:row>0</xdr:row>
      <xdr:rowOff>180974</xdr:rowOff>
    </xdr:from>
    <xdr:to>
      <xdr:col>14</xdr:col>
      <xdr:colOff>538693</xdr:colOff>
      <xdr:row>3</xdr:row>
      <xdr:rowOff>74788</xdr:rowOff>
    </xdr:to>
    <xdr:sp macro="" textlink="">
      <xdr:nvSpPr>
        <xdr:cNvPr id="14" name="Rectangle: Rounded Corners 2">
          <a:hlinkClick xmlns:r="http://schemas.openxmlformats.org/officeDocument/2006/relationships" r:id="rId6"/>
          <a:extLst>
            <a:ext uri="{FF2B5EF4-FFF2-40B4-BE49-F238E27FC236}">
              <a16:creationId xmlns:a16="http://schemas.microsoft.com/office/drawing/2014/main" id="{5C1C13F5-206A-49EB-A92E-0465CCD32C44}"/>
            </a:ext>
          </a:extLst>
        </xdr:cNvPr>
        <xdr:cNvSpPr/>
      </xdr:nvSpPr>
      <xdr:spPr>
        <a:xfrm>
          <a:off x="7206194" y="180974"/>
          <a:ext cx="1926166" cy="444147"/>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Capital Allocation</a:t>
          </a:r>
        </a:p>
      </xdr:txBody>
    </xdr:sp>
    <xdr:clientData/>
  </xdr:twoCellAnchor>
  <xdr:twoCellAnchor>
    <xdr:from>
      <xdr:col>11</xdr:col>
      <xdr:colOff>458968</xdr:colOff>
      <xdr:row>3</xdr:row>
      <xdr:rowOff>175683</xdr:rowOff>
    </xdr:from>
    <xdr:to>
      <xdr:col>14</xdr:col>
      <xdr:colOff>543634</xdr:colOff>
      <xdr:row>6</xdr:row>
      <xdr:rowOff>55385</xdr:rowOff>
    </xdr:to>
    <xdr:sp macro="" textlink="">
      <xdr:nvSpPr>
        <xdr:cNvPr id="15" name="Rectangle: Rounded Corners 2">
          <a:hlinkClick xmlns:r="http://schemas.openxmlformats.org/officeDocument/2006/relationships" r:id="rId7"/>
          <a:extLst>
            <a:ext uri="{FF2B5EF4-FFF2-40B4-BE49-F238E27FC236}">
              <a16:creationId xmlns:a16="http://schemas.microsoft.com/office/drawing/2014/main" id="{A09A5B6F-A65C-467E-A9D7-B285B8ED6539}"/>
            </a:ext>
          </a:extLst>
        </xdr:cNvPr>
        <xdr:cNvSpPr/>
      </xdr:nvSpPr>
      <xdr:spPr>
        <a:xfrm>
          <a:off x="7211135" y="726016"/>
          <a:ext cx="1926166" cy="444147"/>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Guidance</a:t>
          </a:r>
        </a:p>
      </xdr:txBody>
    </xdr:sp>
    <xdr:clientData/>
  </xdr:twoCellAnchor>
  <xdr:twoCellAnchor editAs="oneCell">
    <xdr:from>
      <xdr:col>1</xdr:col>
      <xdr:colOff>10585</xdr:colOff>
      <xdr:row>2</xdr:row>
      <xdr:rowOff>126999</xdr:rowOff>
    </xdr:from>
    <xdr:to>
      <xdr:col>3</xdr:col>
      <xdr:colOff>555627</xdr:colOff>
      <xdr:row>4</xdr:row>
      <xdr:rowOff>82500</xdr:rowOff>
    </xdr:to>
    <xdr:pic>
      <xdr:nvPicPr>
        <xdr:cNvPr id="9" name="Google Shape;65;p2">
          <a:extLst>
            <a:ext uri="{FF2B5EF4-FFF2-40B4-BE49-F238E27FC236}">
              <a16:creationId xmlns:a16="http://schemas.microsoft.com/office/drawing/2014/main" id="{8F252732-4AA6-8763-1371-C12BD54CD4A5}"/>
            </a:ext>
          </a:extLst>
        </xdr:cNvPr>
        <xdr:cNvPicPr preferRelativeResize="0"/>
      </xdr:nvPicPr>
      <xdr:blipFill rotWithShape="1">
        <a:blip xmlns:r="http://schemas.openxmlformats.org/officeDocument/2006/relationships" r:embed="rId8">
          <a:alphaModFix/>
        </a:blip>
        <a:srcRect/>
        <a:stretch/>
      </xdr:blipFill>
      <xdr:spPr>
        <a:xfrm>
          <a:off x="624418" y="497416"/>
          <a:ext cx="1772709" cy="325917"/>
        </a:xfrm>
        <a:prstGeom prst="rect">
          <a:avLst/>
        </a:prstGeom>
        <a:noFill/>
        <a:ln>
          <a:noFill/>
        </a:ln>
      </xdr:spPr>
    </xdr:pic>
    <xdr:clientData/>
  </xdr:twoCellAnchor>
  <xdr:twoCellAnchor>
    <xdr:from>
      <xdr:col>11</xdr:col>
      <xdr:colOff>458968</xdr:colOff>
      <xdr:row>10</xdr:row>
      <xdr:rowOff>704</xdr:rowOff>
    </xdr:from>
    <xdr:to>
      <xdr:col>14</xdr:col>
      <xdr:colOff>543634</xdr:colOff>
      <xdr:row>12</xdr:row>
      <xdr:rowOff>79725</xdr:rowOff>
    </xdr:to>
    <xdr:sp macro="" textlink="">
      <xdr:nvSpPr>
        <xdr:cNvPr id="10" name="Rectangle: Rounded Corners 2">
          <a:hlinkClick xmlns:r="http://schemas.openxmlformats.org/officeDocument/2006/relationships" r:id="rId9"/>
          <a:extLst>
            <a:ext uri="{FF2B5EF4-FFF2-40B4-BE49-F238E27FC236}">
              <a16:creationId xmlns:a16="http://schemas.microsoft.com/office/drawing/2014/main" id="{490FDFA7-B4DB-E2DF-DEFC-7F6CCCF80BF0}"/>
            </a:ext>
          </a:extLst>
        </xdr:cNvPr>
        <xdr:cNvSpPr/>
      </xdr:nvSpPr>
      <xdr:spPr>
        <a:xfrm>
          <a:off x="7211135" y="1863371"/>
          <a:ext cx="1926166" cy="44591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Disclaimer</a:t>
          </a:r>
        </a:p>
      </xdr:txBody>
    </xdr:sp>
    <xdr:clientData/>
  </xdr:twoCellAnchor>
  <xdr:twoCellAnchor>
    <xdr:from>
      <xdr:col>11</xdr:col>
      <xdr:colOff>458968</xdr:colOff>
      <xdr:row>6</xdr:row>
      <xdr:rowOff>185208</xdr:rowOff>
    </xdr:from>
    <xdr:to>
      <xdr:col>14</xdr:col>
      <xdr:colOff>543634</xdr:colOff>
      <xdr:row>9</xdr:row>
      <xdr:rowOff>68439</xdr:rowOff>
    </xdr:to>
    <xdr:sp macro="" textlink="">
      <xdr:nvSpPr>
        <xdr:cNvPr id="11" name="Rectangle: Rounded Corners 2">
          <a:hlinkClick xmlns:r="http://schemas.openxmlformats.org/officeDocument/2006/relationships" r:id="rId10"/>
          <a:extLst>
            <a:ext uri="{FF2B5EF4-FFF2-40B4-BE49-F238E27FC236}">
              <a16:creationId xmlns:a16="http://schemas.microsoft.com/office/drawing/2014/main" id="{CAD88CBE-05BD-D2A0-699A-A88ABF64001C}"/>
            </a:ext>
          </a:extLst>
        </xdr:cNvPr>
        <xdr:cNvSpPr/>
      </xdr:nvSpPr>
      <xdr:spPr>
        <a:xfrm>
          <a:off x="7211135" y="1299986"/>
          <a:ext cx="1926166" cy="447675"/>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Glossary</a:t>
          </a:r>
        </a:p>
      </xdr:txBody>
    </xdr:sp>
    <xdr:clientData/>
  </xdr:twoCellAnchor>
  <xdr:twoCellAnchor>
    <xdr:from>
      <xdr:col>8</xdr:col>
      <xdr:colOff>245004</xdr:colOff>
      <xdr:row>0</xdr:row>
      <xdr:rowOff>180974</xdr:rowOff>
    </xdr:from>
    <xdr:to>
      <xdr:col>11</xdr:col>
      <xdr:colOff>329671</xdr:colOff>
      <xdr:row>3</xdr:row>
      <xdr:rowOff>73025</xdr:rowOff>
    </xdr:to>
    <xdr:sp macro="" textlink="">
      <xdr:nvSpPr>
        <xdr:cNvPr id="16" name="Rectangle: Rounded Corners 2">
          <a:hlinkClick xmlns:r="http://schemas.openxmlformats.org/officeDocument/2006/relationships" r:id="rId11"/>
          <a:extLst>
            <a:ext uri="{FF2B5EF4-FFF2-40B4-BE49-F238E27FC236}">
              <a16:creationId xmlns:a16="http://schemas.microsoft.com/office/drawing/2014/main" id="{AFDF0869-99EF-BA2E-B3BA-88A680D584E7}"/>
            </a:ext>
          </a:extLst>
        </xdr:cNvPr>
        <xdr:cNvSpPr/>
      </xdr:nvSpPr>
      <xdr:spPr>
        <a:xfrm>
          <a:off x="5155671" y="180974"/>
          <a:ext cx="1926167" cy="442384"/>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1100" b="1">
              <a:solidFill>
                <a:schemeClr val="lt1"/>
              </a:solidFill>
              <a:latin typeface="+mn-lt"/>
              <a:ea typeface="+mn-ea"/>
              <a:cs typeface="+mn-cs"/>
            </a:rPr>
            <a:t>Cashflow</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317499</xdr:colOff>
      <xdr:row>1</xdr:row>
      <xdr:rowOff>142874</xdr:rowOff>
    </xdr:from>
    <xdr:to>
      <xdr:col>4</xdr:col>
      <xdr:colOff>1444624</xdr:colOff>
      <xdr:row>4</xdr:row>
      <xdr:rowOff>78757</xdr:rowOff>
    </xdr:to>
    <xdr:sp macro="" textlink="">
      <xdr:nvSpPr>
        <xdr:cNvPr id="9" name="Google Shape;188;p26">
          <a:extLst>
            <a:ext uri="{FF2B5EF4-FFF2-40B4-BE49-F238E27FC236}">
              <a16:creationId xmlns:a16="http://schemas.microsoft.com/office/drawing/2014/main" id="{81DB31C3-5D09-449A-A1D3-8BA6F0712855}"/>
            </a:ext>
          </a:extLst>
        </xdr:cNvPr>
        <xdr:cNvSpPr txBox="1"/>
      </xdr:nvSpPr>
      <xdr:spPr>
        <a:xfrm>
          <a:off x="2968624" y="333374"/>
          <a:ext cx="4683125" cy="507383"/>
        </a:xfrm>
        <a:prstGeom prst="rect">
          <a:avLst/>
        </a:prstGeom>
        <a:noFill/>
        <a:ln>
          <a:noFill/>
        </a:ln>
      </xdr:spPr>
      <xdr:txBody>
        <a:bodyPr spcFirstLastPara="1" wrap="square" lIns="0" tIns="6350" rIns="0" bIns="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None/>
          </a:pPr>
          <a:r>
            <a:rPr lang="pt-BR" sz="3200" b="1" cap="all">
              <a:solidFill>
                <a:srgbClr val="41D600"/>
              </a:solidFill>
              <a:latin typeface="Calibri" panose="020F0502020204030204" pitchFamily="34" charset="0"/>
              <a:ea typeface="Poppins Medium"/>
              <a:cs typeface="Calibri" panose="020F0502020204030204" pitchFamily="34" charset="0"/>
              <a:sym typeface="Poppins Medium"/>
            </a:rPr>
            <a:t>GLOSSARY OF TERMS</a:t>
          </a:r>
          <a:endParaRPr sz="3200" b="1" cap="all">
            <a:solidFill>
              <a:srgbClr val="41D600"/>
            </a:solidFill>
            <a:latin typeface="Calibri" panose="020F0502020204030204" pitchFamily="34" charset="0"/>
            <a:ea typeface="Poppins Medium"/>
            <a:cs typeface="Calibri" panose="020F0502020204030204" pitchFamily="34" charset="0"/>
            <a:sym typeface="Poppins Medium"/>
          </a:endParaRPr>
        </a:p>
      </xdr:txBody>
    </xdr:sp>
    <xdr:clientData/>
  </xdr:twoCellAnchor>
  <xdr:twoCellAnchor>
    <xdr:from>
      <xdr:col>1</xdr:col>
      <xdr:colOff>698499</xdr:colOff>
      <xdr:row>1</xdr:row>
      <xdr:rowOff>31750</xdr:rowOff>
    </xdr:from>
    <xdr:to>
      <xdr:col>1</xdr:col>
      <xdr:colOff>1585467</xdr:colOff>
      <xdr:row>3</xdr:row>
      <xdr:rowOff>138430</xdr:rowOff>
    </xdr:to>
    <xdr:sp macro="" textlink="">
      <xdr:nvSpPr>
        <xdr:cNvPr id="10" name="Rectangle: Rounded Corners 2">
          <a:hlinkClick xmlns:r="http://schemas.openxmlformats.org/officeDocument/2006/relationships" r:id="rId1"/>
          <a:extLst>
            <a:ext uri="{FF2B5EF4-FFF2-40B4-BE49-F238E27FC236}">
              <a16:creationId xmlns:a16="http://schemas.microsoft.com/office/drawing/2014/main" id="{DF8132E7-A26D-4705-A1D7-38F9E23C8084}"/>
            </a:ext>
          </a:extLst>
        </xdr:cNvPr>
        <xdr:cNvSpPr/>
      </xdr:nvSpPr>
      <xdr:spPr>
        <a:xfrm>
          <a:off x="1206499" y="298450"/>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xdr:from>
      <xdr:col>2</xdr:col>
      <xdr:colOff>222249</xdr:colOff>
      <xdr:row>5</xdr:row>
      <xdr:rowOff>174625</xdr:rowOff>
    </xdr:from>
    <xdr:to>
      <xdr:col>14</xdr:col>
      <xdr:colOff>1476374</xdr:colOff>
      <xdr:row>41</xdr:row>
      <xdr:rowOff>161609</xdr:rowOff>
    </xdr:to>
    <xdr:sp macro="" textlink="">
      <xdr:nvSpPr>
        <xdr:cNvPr id="11" name="Google Shape;185;p26">
          <a:extLst>
            <a:ext uri="{FF2B5EF4-FFF2-40B4-BE49-F238E27FC236}">
              <a16:creationId xmlns:a16="http://schemas.microsoft.com/office/drawing/2014/main" id="{5667A67B-0379-447D-9C78-BC3BEEC196AE}"/>
            </a:ext>
          </a:extLst>
        </xdr:cNvPr>
        <xdr:cNvSpPr txBox="1"/>
      </xdr:nvSpPr>
      <xdr:spPr>
        <a:xfrm>
          <a:off x="2876549" y="1508125"/>
          <a:ext cx="22590125" cy="9588184"/>
        </a:xfrm>
        <a:prstGeom prst="rect">
          <a:avLst/>
        </a:prstGeom>
        <a:noFill/>
        <a:ln>
          <a:noFill/>
        </a:ln>
      </xdr:spPr>
      <xdr:txBody>
        <a:bodyPr spcFirstLastPara="1" wrap="square" lIns="0" tIns="6650" rIns="0" bIns="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lvl="0"/>
          <a:r>
            <a:rPr lang="en-US" sz="1800" b="1" i="0" u="none" strike="noStrike" cap="none">
              <a:solidFill>
                <a:srgbClr val="41D600"/>
              </a:solidFill>
              <a:effectLst/>
              <a:latin typeface="+mn-lt"/>
              <a:ea typeface="Arial"/>
              <a:cs typeface="Arial"/>
              <a:sym typeface="Arial"/>
            </a:rPr>
            <a:t>“Adjusted Net Cash”: </a:t>
          </a:r>
          <a:r>
            <a:rPr lang="en-US" sz="1800" b="0" i="0" u="none" strike="noStrike" cap="none">
              <a:solidFill>
                <a:srgbClr val="000000"/>
              </a:solidFill>
              <a:effectLst/>
              <a:latin typeface="+mn-lt"/>
              <a:ea typeface="Arial"/>
              <a:cs typeface="Arial"/>
              <a:sym typeface="Arial"/>
            </a:rPr>
            <a:t>is a non-IFRS financial metric and consists of the following items: (i) Adjusted Cash: Cash and cash equivalents, Short-term investments, Accounts receivable from card issuers, Financial assets from banking solution and Derivative financial instrument; minus (ii) Adjusted Debt: Obligations with banking customers, Accounts payable to clients, Loans and financing, Obligations to FIDC quota holders and Derivative financial instrument. </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“Banking”: </a:t>
          </a:r>
          <a:r>
            <a:rPr lang="en-US" sz="1800" b="0" i="0" u="none" strike="noStrike" cap="none">
              <a:solidFill>
                <a:srgbClr val="000000"/>
              </a:solidFill>
              <a:effectLst/>
              <a:latin typeface="+mn-lt"/>
              <a:ea typeface="Arial"/>
              <a:cs typeface="Arial"/>
              <a:sym typeface="Arial"/>
            </a:rPr>
            <a:t>refers to our digital banking solution and includes insurance products. </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“Financial Services” segment: </a:t>
          </a:r>
          <a:r>
            <a:rPr lang="en-US" sz="1800" b="0" i="0" u="none" strike="noStrike" cap="none">
              <a:solidFill>
                <a:srgbClr val="000000"/>
              </a:solidFill>
              <a:effectLst/>
              <a:latin typeface="+mn-lt"/>
              <a:ea typeface="Arial"/>
              <a:cs typeface="Arial"/>
              <a:sym typeface="Arial"/>
            </a:rPr>
            <a:t>This segment is comprised of our financial services solutions serving both MSMBs and Key Accounts. Includes mainly our payments solutions, digital banking and credit.  </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“Key Accounts”: </a:t>
          </a:r>
          <a:r>
            <a:rPr lang="en-US" sz="1800" b="0" i="0" u="none" strike="noStrike" cap="none">
              <a:solidFill>
                <a:srgbClr val="000000"/>
              </a:solidFill>
              <a:effectLst/>
              <a:latin typeface="+mn-lt"/>
              <a:ea typeface="Arial"/>
              <a:cs typeface="Arial"/>
              <a:sym typeface="Arial"/>
            </a:rPr>
            <a:t>refers to operations in which Pagar.me acts as a fintech infrastructure provider for different types of clients, especially larger ones, such as mature e-commerce and digital platforms, commonly delivering financial services via APIs. It also includes clients that are onboarded through our integrated partners program, regardless of client size.</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“Membership fees”: </a:t>
          </a:r>
          <a:r>
            <a:rPr lang="en-US" sz="1800" b="0" i="0" u="none" strike="noStrike" cap="none">
              <a:solidFill>
                <a:srgbClr val="000000"/>
              </a:solidFill>
              <a:effectLst/>
              <a:latin typeface="+mn-lt"/>
              <a:ea typeface="Arial"/>
              <a:cs typeface="Arial"/>
              <a:sym typeface="Arial"/>
            </a:rPr>
            <a:t>refer to the upfront fee paid by merchants for all Ton offerings and specific ones for Stone when they join our client base.</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“MSMBs”: </a:t>
          </a:r>
          <a:r>
            <a:rPr lang="en-US" sz="1800" b="0" i="0" u="none" strike="noStrike" cap="none">
              <a:solidFill>
                <a:srgbClr val="000000"/>
              </a:solidFill>
              <a:effectLst/>
              <a:latin typeface="+mn-lt"/>
              <a:ea typeface="Arial"/>
              <a:cs typeface="Arial"/>
              <a:sym typeface="Arial"/>
            </a:rPr>
            <a:t>the combination of SMBs (small and medium business) and micro-merchant clients, from our Stone, Pagar.me and Ton products.</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“MSMB Active Payments Client Base”: </a:t>
          </a:r>
          <a:r>
            <a:rPr lang="en-US" sz="1800" b="0" i="0" u="none" strike="noStrike" cap="none">
              <a:solidFill>
                <a:srgbClr val="000000"/>
              </a:solidFill>
              <a:effectLst/>
              <a:latin typeface="+mn-lt"/>
              <a:ea typeface="Arial"/>
              <a:cs typeface="Arial"/>
              <a:sym typeface="Arial"/>
            </a:rPr>
            <a:t>refers to SMBs – small and medium business (online and offline) and micro-merchants, from our Stone, Pagar.me and Ton products. Considers clients that have transacted at least once over the preceding 90 days, except for Ton active clients which consider clients that have transacted once in the preceding 12 months. As from 3Q22, does not consider clients that use only TapTon. </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“Non-allocated”: </a:t>
          </a:r>
          <a:r>
            <a:rPr lang="en-US" sz="1800" b="0" i="0" u="none" strike="noStrike" cap="none">
              <a:solidFill>
                <a:srgbClr val="000000"/>
              </a:solidFill>
              <a:effectLst/>
              <a:latin typeface="+mn-lt"/>
              <a:ea typeface="Arial"/>
              <a:cs typeface="Arial"/>
              <a:sym typeface="Arial"/>
            </a:rPr>
            <a:t>Comprises other smaller businesses which are not allocated in our Financial Services or Software segments.  </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“PIX QR Code”: </a:t>
          </a:r>
          <a:r>
            <a:rPr lang="en-US" sz="1800" b="0" i="0" u="none" strike="noStrike" cap="none">
              <a:solidFill>
                <a:srgbClr val="000000"/>
              </a:solidFill>
              <a:effectLst/>
              <a:latin typeface="+mn-lt"/>
              <a:ea typeface="Arial"/>
              <a:cs typeface="Arial"/>
              <a:sym typeface="Arial"/>
            </a:rPr>
            <a:t>Considers transactions from dynamic POS QR Code and static QR Code from Stone and Ton merchants. Both types of PIX can be monetized.</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“Revenue”: </a:t>
          </a:r>
          <a:r>
            <a:rPr lang="en-US" sz="1800" b="0" i="0" u="none" strike="noStrike" cap="none">
              <a:solidFill>
                <a:srgbClr val="000000"/>
              </a:solidFill>
              <a:effectLst/>
              <a:latin typeface="+mn-lt"/>
              <a:ea typeface="Arial"/>
              <a:cs typeface="Arial"/>
              <a:sym typeface="Arial"/>
            </a:rPr>
            <a:t>refers to Total Revenue and Income.</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“Software” segment: </a:t>
          </a:r>
          <a:r>
            <a:rPr lang="en-US" sz="1800" b="0" i="0" u="none" strike="noStrike" cap="none">
              <a:solidFill>
                <a:srgbClr val="000000"/>
              </a:solidFill>
              <a:effectLst/>
              <a:latin typeface="+mn-lt"/>
              <a:ea typeface="Arial"/>
              <a:cs typeface="Arial"/>
              <a:sym typeface="Arial"/>
            </a:rPr>
            <a:t>This segment includes: (i) Core, comprised of POS/ERP solutions, TEF and QR Code gateways, reconciliation and CRM and (ii) Digital, which includes OMS, e-commerce platform, engagement tool, ads solution and marketplace hub.</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“Take Rate (MSMB)”: </a:t>
          </a:r>
          <a:r>
            <a:rPr lang="en-US" sz="1800" b="0" i="0" u="none" strike="noStrike" cap="none">
              <a:solidFill>
                <a:srgbClr val="000000"/>
              </a:solidFill>
              <a:effectLst/>
              <a:latin typeface="+mn-lt"/>
              <a:ea typeface="Arial"/>
              <a:cs typeface="Arial"/>
              <a:sym typeface="Arial"/>
            </a:rPr>
            <a:t>Managerial metric that considers the sum of revenues from financial services solutions offered to MSMBs, excluding Ton’s membership fee,</a:t>
          </a:r>
          <a:r>
            <a:rPr lang="en-US" sz="1800" b="0" i="0" u="none" strike="noStrike" cap="none" baseline="0">
              <a:solidFill>
                <a:srgbClr val="000000"/>
              </a:solidFill>
              <a:effectLst/>
              <a:latin typeface="+mn-lt"/>
              <a:ea typeface="Arial"/>
              <a:cs typeface="Arial"/>
              <a:sym typeface="Arial"/>
            </a:rPr>
            <a:t> TAG revenues </a:t>
          </a:r>
          <a:r>
            <a:rPr lang="en-US" sz="1800" b="0" i="0" u="none" strike="noStrike" cap="none">
              <a:solidFill>
                <a:srgbClr val="000000"/>
              </a:solidFill>
              <a:effectLst/>
              <a:latin typeface="+mn-lt"/>
              <a:ea typeface="Arial"/>
              <a:cs typeface="Arial"/>
              <a:sym typeface="Arial"/>
            </a:rPr>
            <a:t>and other non-allocated revenues, divided by MSMB TPV. </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“Take Rate (Key Accounts)”:</a:t>
          </a:r>
          <a:r>
            <a:rPr lang="en-US" sz="1800" b="1" i="1" u="none" strike="noStrike" cap="none">
              <a:solidFill>
                <a:srgbClr val="41D600"/>
              </a:solidFill>
              <a:effectLst/>
              <a:latin typeface="+mn-lt"/>
              <a:ea typeface="Arial"/>
              <a:cs typeface="Arial"/>
              <a:sym typeface="Arial"/>
            </a:rPr>
            <a:t> </a:t>
          </a:r>
          <a:r>
            <a:rPr lang="en-US" sz="1800" b="0" i="0" u="none" strike="noStrike" cap="none">
              <a:solidFill>
                <a:srgbClr val="000000"/>
              </a:solidFill>
              <a:effectLst/>
              <a:latin typeface="+mn-lt"/>
              <a:ea typeface="Arial"/>
              <a:cs typeface="Arial"/>
              <a:sym typeface="Arial"/>
            </a:rPr>
            <a:t>Managerial metric that considers revenues from financial services solutions offered to Key Account clients, excluding non-allocated revenues, divided by Key Accounts TPV. </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“Total Active Payment Clients”: </a:t>
          </a:r>
          <a:r>
            <a:rPr lang="en-US" sz="1800" b="0" i="0" u="none" strike="noStrike" cap="none">
              <a:solidFill>
                <a:srgbClr val="000000"/>
              </a:solidFill>
              <a:effectLst/>
              <a:latin typeface="+mn-lt"/>
              <a:ea typeface="Arial"/>
              <a:cs typeface="Arial"/>
              <a:sym typeface="Arial"/>
            </a:rPr>
            <a:t>refers to MSMBs and Key Accounts. Considers clients that have transacted at least once over the preceding 90 days, except for Ton product active clients which consider clients that have transacted once in the preceding 12 months. As from 3Q22, does not consider clients that use only TapTon. </a:t>
          </a:r>
        </a:p>
        <a:p>
          <a:pPr lvl="0"/>
          <a:endParaRPr lang="pt-BR" sz="1800" b="0" i="0" u="none" strike="noStrike" cap="none">
            <a:solidFill>
              <a:srgbClr val="000000"/>
            </a:solidFill>
            <a:effectLst/>
            <a:latin typeface="+mn-lt"/>
            <a:ea typeface="Arial"/>
            <a:cs typeface="Arial"/>
            <a:sym typeface="Arial"/>
          </a:endParaRPr>
        </a:p>
        <a:p>
          <a:pPr lvl="0"/>
          <a:r>
            <a:rPr lang="en-US" sz="1800" b="1" i="0" u="none" strike="noStrike" cap="none">
              <a:solidFill>
                <a:srgbClr val="41D600"/>
              </a:solidFill>
              <a:effectLst/>
              <a:latin typeface="+mn-lt"/>
              <a:ea typeface="Arial"/>
              <a:cs typeface="Arial"/>
              <a:sym typeface="Arial"/>
            </a:rPr>
            <a:t>“TPV”: </a:t>
          </a:r>
          <a:r>
            <a:rPr lang="en-US" sz="1800" b="0" i="0" u="none" strike="noStrike" cap="none">
              <a:solidFill>
                <a:srgbClr val="000000"/>
              </a:solidFill>
              <a:effectLst/>
              <a:latin typeface="+mn-lt"/>
              <a:ea typeface="Arial"/>
              <a:cs typeface="Arial"/>
              <a:sym typeface="Arial"/>
            </a:rPr>
            <a:t>Total Payment Volume. Up to the fourth quarter of 2020, refers to processed TPV. From the first quarter of 2021 onwards, reported TPV figures consider all volumes settled by StoneCo. </a:t>
          </a:r>
          <a:endParaRPr lang="pt-BR" sz="1800" b="0" i="0" u="none" strike="noStrike" cap="none">
            <a:solidFill>
              <a:srgbClr val="000000"/>
            </a:solidFill>
            <a:effectLst/>
            <a:latin typeface="+mn-lt"/>
            <a:ea typeface="Arial"/>
            <a:cs typeface="Arial"/>
            <a:sym typeface="Arial"/>
          </a:endParaRPr>
        </a:p>
      </xdr:txBody>
    </xdr:sp>
    <xdr:clientData/>
  </xdr:twoCellAnchor>
  <xdr:twoCellAnchor editAs="oneCell">
    <xdr:from>
      <xdr:col>0</xdr:col>
      <xdr:colOff>79375</xdr:colOff>
      <xdr:row>1</xdr:row>
      <xdr:rowOff>15875</xdr:rowOff>
    </xdr:from>
    <xdr:to>
      <xdr:col>1</xdr:col>
      <xdr:colOff>681037</xdr:colOff>
      <xdr:row>3</xdr:row>
      <xdr:rowOff>193675</xdr:rowOff>
    </xdr:to>
    <xdr:pic>
      <xdr:nvPicPr>
        <xdr:cNvPr id="2" name="Imagem 1">
          <a:extLst>
            <a:ext uri="{FF2B5EF4-FFF2-40B4-BE49-F238E27FC236}">
              <a16:creationId xmlns:a16="http://schemas.microsoft.com/office/drawing/2014/main" id="{6C4881A6-B4E1-45A3-9636-A89522E91135}"/>
            </a:ext>
          </a:extLst>
        </xdr:cNvPr>
        <xdr:cNvPicPr>
          <a:picLocks noChangeAspect="1"/>
        </xdr:cNvPicPr>
      </xdr:nvPicPr>
      <xdr:blipFill rotWithShape="1">
        <a:blip xmlns:r="http://schemas.openxmlformats.org/officeDocument/2006/relationships" r:embed="rId2"/>
        <a:srcRect r="7286" b="3439"/>
        <a:stretch/>
      </xdr:blipFill>
      <xdr:spPr>
        <a:xfrm>
          <a:off x="79375" y="206375"/>
          <a:ext cx="1109662" cy="711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174625</xdr:colOff>
      <xdr:row>5</xdr:row>
      <xdr:rowOff>174625</xdr:rowOff>
    </xdr:from>
    <xdr:to>
      <xdr:col>14</xdr:col>
      <xdr:colOff>1524001</xdr:colOff>
      <xdr:row>44</xdr:row>
      <xdr:rowOff>15666</xdr:rowOff>
    </xdr:to>
    <xdr:sp macro="" textlink="">
      <xdr:nvSpPr>
        <xdr:cNvPr id="4" name="Google Shape;185;p26">
          <a:extLst>
            <a:ext uri="{FF2B5EF4-FFF2-40B4-BE49-F238E27FC236}">
              <a16:creationId xmlns:a16="http://schemas.microsoft.com/office/drawing/2014/main" id="{C116C390-3EC3-7240-989A-8EE87A11C7AE}"/>
            </a:ext>
          </a:extLst>
        </xdr:cNvPr>
        <xdr:cNvSpPr txBox="1"/>
      </xdr:nvSpPr>
      <xdr:spPr>
        <a:xfrm>
          <a:off x="2476500" y="1127125"/>
          <a:ext cx="22685376" cy="10763041"/>
        </a:xfrm>
        <a:prstGeom prst="rect">
          <a:avLst/>
        </a:prstGeom>
        <a:noFill/>
        <a:ln>
          <a:noFill/>
        </a:ln>
      </xdr:spPr>
      <xdr:txBody>
        <a:bodyPr spcFirstLastPara="1" wrap="square" lIns="0" tIns="6650" rIns="0" bIns="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lvl="0" indent="0" algn="just" rtl="0">
            <a:spcBef>
              <a:spcPts val="0"/>
            </a:spcBef>
            <a:spcAft>
              <a:spcPts val="0"/>
            </a:spcAft>
            <a:buNone/>
          </a:pPr>
          <a:r>
            <a:rPr lang="en-US" sz="1800">
              <a:solidFill>
                <a:srgbClr val="004132"/>
              </a:solidFill>
              <a:latin typeface="Calibri" panose="020F0502020204030204" pitchFamily="34" charset="0"/>
              <a:ea typeface="Mukta Medium"/>
              <a:cs typeface="Calibri" panose="020F0502020204030204" pitchFamily="34" charset="0"/>
              <a:sym typeface="Mukta Medium"/>
            </a:rPr>
            <a:t>This presentation and the information contained herein does not constitute an offer for sale or solicitation of an offer to buy any securities of the issuer.</a:t>
          </a:r>
        </a:p>
        <a:p>
          <a:pPr marL="0" lvl="0" indent="0" algn="just" rtl="0">
            <a:spcBef>
              <a:spcPts val="0"/>
            </a:spcBef>
            <a:spcAft>
              <a:spcPts val="0"/>
            </a:spcAft>
            <a:buNone/>
          </a:pPr>
          <a:r>
            <a:rPr lang="en-US" sz="1800">
              <a:solidFill>
                <a:srgbClr val="004132"/>
              </a:solidFill>
              <a:latin typeface="Calibri" panose="020F0502020204030204" pitchFamily="34" charset="0"/>
              <a:ea typeface="Mukta Medium"/>
              <a:cs typeface="Calibri" panose="020F0502020204030204" pitchFamily="34" charset="0"/>
              <a:sym typeface="Mukta Medium"/>
            </a:rPr>
            <a:t>This document contains forward-looking statements within the meaning of Section 27A of the Securities Act of 1933, and Section 21E of the Securities Exchange Act of 1934, each as amended, including, in particular, statements about StoneCo Ltd.’s (the “Company”) plans, strategies and prospects and estimates of industry growth or prospects. These statements identify prospective information and may include words such as “believe”, “may”, “will”, “aim”, “estimate”, “continue”, “anticipate”, “intend”, “expect”, “forecast”, “plan”, “predict”, “project”, “potential”, “aspiration”, “objectives”, “should”, “purpose”, “belief”, and similar, or variations of, or the negative of such words and expressions, although not all forward-looking statements contain these identifying words. All statements other than statements of historical fact contained in this presentation may be forward-looking statements. The Company has based these forward-looking statements on its estimates and assumptions of its financial results and its current expectations and projections about future events and financial trends that it believes may affect its financial condition, results of operations, business strategy, short-term and long-term business operations and objectives, and financial needs as of the date of this presentation. These forward-looking statements are conditioned upon and also involve a number of known and unknown risks, uncertainties, and other factors that could cause actual results, performance or events to differ materially from those anticipated by these forward-looking statements. Such risks, uncertainties, and other factors may be beyond the Company’s control and may pose a risk to the Company’s operating and financial condition. In addition, the Company operates in a very competitive and rapidly changing environment. New risks emerge from time to time. It is not possible for the Company’s management to predict all risks, nor can the Company assess the impact of all factors on its business or the extent to which any factor, or combination of factors, may cause actual results to differ materially from those contained in any forward-looking statements that the Company may make. Accordingly, you should not rely upon forward-looking statements as predictions of future events. </a:t>
          </a:r>
        </a:p>
        <a:p>
          <a:pPr marL="0" lvl="0" indent="0" algn="just" rtl="0">
            <a:spcBef>
              <a:spcPts val="0"/>
            </a:spcBef>
            <a:spcAft>
              <a:spcPts val="0"/>
            </a:spcAft>
            <a:buNone/>
          </a:pPr>
          <a:r>
            <a:rPr lang="en-US" sz="1800">
              <a:solidFill>
                <a:srgbClr val="004132"/>
              </a:solidFill>
              <a:latin typeface="Calibri" panose="020F0502020204030204" pitchFamily="34" charset="0"/>
              <a:ea typeface="Mukta Medium"/>
              <a:cs typeface="Calibri" panose="020F0502020204030204" pitchFamily="34" charset="0"/>
              <a:sym typeface="Mukta Medium"/>
            </a:rPr>
            <a:t>Risks that contribute to the uncertain nature of the forward-looking statements include, among others, risks associated with the Company’s ability to anticipate market needs and develop and deliver new and enhanced products and services functionalities to address the rapidly evolving market for payments and point-of-sale, financial technology, and marketing services; the Company’s ability to differentiate itself from its competition by delivering a superior customer experience and through its network of hyper-local sales and services, the Company’s ability to expand its product portfolio and market reach and deal with the substantial and increasingly intense competition in its industry; the Company’s ability to retain existing clients, attract new clients, and increase sales to all clients; changes to the rules and practices of payment card networks and acquiring processors; the Company’s ability to obtain debt and equity financings; possible fluctuations in the Company’s results of operation and operating metrics; the effect of management changes and business initiatives; and other known and unknown risks, all of which are difficult to predict and many of which are beyond the Company’s control. The Company has provided additional information in its reports on file with the Securities and Exchange Commission concerning factors that could cause actual results to differ materially from those contained in this presentation and encourages you to review these factors. The statements contained in this presentation are based on the Company’s current beliefs and expectations and speak only as of the date of this presentation. The Company disclaims any intention or obligation to update or revise any forward-looking statements, whether as a result of new information, future events and/or otherwise, except to the extent required by law. </a:t>
          </a:r>
        </a:p>
        <a:p>
          <a:pPr marL="0" lvl="0" indent="0" algn="just" rtl="0">
            <a:spcBef>
              <a:spcPts val="0"/>
            </a:spcBef>
            <a:spcAft>
              <a:spcPts val="0"/>
            </a:spcAft>
            <a:buNone/>
          </a:pPr>
          <a:r>
            <a:rPr lang="en-US" sz="1800">
              <a:solidFill>
                <a:srgbClr val="004132"/>
              </a:solidFill>
              <a:latin typeface="Calibri" panose="020F0502020204030204" pitchFamily="34" charset="0"/>
              <a:ea typeface="Mukta Medium"/>
              <a:cs typeface="Calibri" panose="020F0502020204030204" pitchFamily="34" charset="0"/>
              <a:sym typeface="Mukta Medium"/>
            </a:rPr>
            <a:t>To supplement the financial measures presented in this press release and related conference call, presentation, or webcast in accordance with IFRS, Stone also presents the following non-IFRS measures of financial performance: Adjusted Net Income, Adjusted Net Cash, Adjusted Pre-Tax Income, Adjusted Pre-Tax Margin, EBITDA and EBITDA Margin. A “non-IFRS financial measure” refers to a numerical measure of Stone’s historical or future financial performance or financial position that either excludes or includes amounts that are not normally excluded or included in the most directly comparable measure calculated and presented in accordance with IFRS in Stone’s financial statements. Stone provides certain non-IFRS measures as additional information relating to its operating results as a complement to results provided in accordance with IFRS. The non-IFRS financial information presented herein should be considered in conjunction with, and not as a substitute for or superior to, the financial information presented in accordance with IFRS. There are significant limitations associated with the use of non-IFRS financial measures. Further, these measures may differ from the non-IFRS information, even where similarly titled, used by other companies and therefore should not be used to compare Stone’s performance to that of other companies. Stone has presented Adjusted Net Income to eliminate the effect of items from Net Income that it does not consider indicative of its continuing business performance within the period presented. Stone defines Adjusted Net Income as Net Income (Loss) for the Period, adjusted for (1) amortization of fair value adjustment on acquisitions, (2) mark-to-market of equity investments, and (3) unusual income and expenses.</a:t>
          </a:r>
        </a:p>
        <a:p>
          <a:pPr marL="0" lvl="0" indent="0" algn="just" rtl="0">
            <a:spcBef>
              <a:spcPts val="0"/>
            </a:spcBef>
            <a:spcAft>
              <a:spcPts val="0"/>
            </a:spcAft>
            <a:buNone/>
          </a:pPr>
          <a:r>
            <a:rPr lang="en-US" sz="1800">
              <a:solidFill>
                <a:srgbClr val="004132"/>
              </a:solidFill>
              <a:latin typeface="Calibri" panose="020F0502020204030204" pitchFamily="34" charset="0"/>
              <a:ea typeface="Mukta Medium"/>
              <a:cs typeface="Calibri" panose="020F0502020204030204" pitchFamily="34" charset="0"/>
              <a:sym typeface="Mukta Medium"/>
            </a:rPr>
            <a:t>As certain of these measures are estimates of, or objectives targeting, future financial performance (“Estimates”), they are unable to be reconciled to their most directly comparable financial measures calculated in accordance with IFRS. There can be no assurance that the Estimates or the underlying assumptions will be realized, and that actual results of operations or future events will not be materially different from the Estimates. Under no circumstances should the inclusion of the Estimates be regarded as a representation, undertaking, warranty or prediction by the Company, or any other person with respect to the accuracy thereof or the accuracy of the underlying assumptions, or that the Company will achieve or is likely to achieve any particular results. </a:t>
          </a:r>
        </a:p>
        <a:p>
          <a:pPr marL="0" lvl="0" indent="0" algn="just" rtl="0">
            <a:spcBef>
              <a:spcPts val="0"/>
            </a:spcBef>
            <a:spcAft>
              <a:spcPts val="0"/>
            </a:spcAft>
            <a:buNone/>
          </a:pPr>
          <a:r>
            <a:rPr lang="en-US" sz="1800">
              <a:solidFill>
                <a:srgbClr val="004132"/>
              </a:solidFill>
              <a:latin typeface="Calibri" panose="020F0502020204030204" pitchFamily="34" charset="0"/>
              <a:ea typeface="Mukta Medium"/>
              <a:cs typeface="Calibri" panose="020F0502020204030204" pitchFamily="34" charset="0"/>
              <a:sym typeface="Mukta Medium"/>
            </a:rPr>
            <a:t>Certain market and/or industry data used in this presentation were obtained from internal estimates and studies, where appropriate, as well as from market research and publicly available information. Such information may include data obtained from sources believed to be reliable. However, the Company disclaims the accuracy and completeness of such information, which is not guaranteed. Internal estimates and studies, which the Company believes to be reliable, have not been independently verified. The Company cannot assure recipients of this presentation that such data is accurate or complete.  </a:t>
          </a:r>
        </a:p>
        <a:p>
          <a:pPr marL="0" lvl="0" indent="0" algn="just" rtl="0">
            <a:spcBef>
              <a:spcPts val="0"/>
            </a:spcBef>
            <a:spcAft>
              <a:spcPts val="0"/>
            </a:spcAft>
            <a:buNone/>
          </a:pPr>
          <a:r>
            <a:rPr lang="en-US" sz="1800">
              <a:solidFill>
                <a:srgbClr val="004132"/>
              </a:solidFill>
              <a:latin typeface="Calibri" panose="020F0502020204030204" pitchFamily="34" charset="0"/>
              <a:ea typeface="Mukta Medium"/>
              <a:cs typeface="Calibri" panose="020F0502020204030204" pitchFamily="34" charset="0"/>
              <a:sym typeface="Mukta Medium"/>
            </a:rPr>
            <a:t>The trademarks included herein are the property of the owners thereof and are used for reference purposes only. Such use should not be construed as an endorsement of the products or services of the Company.</a:t>
          </a:r>
        </a:p>
        <a:p>
          <a:pPr marL="0" lvl="0" indent="0" algn="just" rtl="0">
            <a:spcBef>
              <a:spcPts val="0"/>
            </a:spcBef>
            <a:spcAft>
              <a:spcPts val="0"/>
            </a:spcAft>
            <a:buNone/>
          </a:pPr>
          <a:r>
            <a:rPr lang="en-US" sz="1800">
              <a:solidFill>
                <a:srgbClr val="004132"/>
              </a:solidFill>
              <a:latin typeface="Calibri" panose="020F0502020204030204" pitchFamily="34" charset="0"/>
              <a:ea typeface="Mukta Medium"/>
              <a:cs typeface="Calibri" panose="020F0502020204030204" pitchFamily="34" charset="0"/>
              <a:sym typeface="Mukta Medium"/>
            </a:rPr>
            <a:t>Recipients of this presentation are not to construe the contents of this summary as legal, tax or investment advice and recipients should consult their own advisors in this regard. This presentation has been prepared solely for informational purposes. Neither the information contained in this presentation, nor any further information made available by the Company or any of its affiliates or employees, directors, representatives, officers, agents or advisers in connection with this presentation will form the basis of or be construed as a contract or any other legal obligation.</a:t>
          </a:r>
        </a:p>
      </xdr:txBody>
    </xdr:sp>
    <xdr:clientData/>
  </xdr:twoCellAnchor>
  <xdr:twoCellAnchor>
    <xdr:from>
      <xdr:col>2</xdr:col>
      <xdr:colOff>317500</xdr:colOff>
      <xdr:row>1</xdr:row>
      <xdr:rowOff>142874</xdr:rowOff>
    </xdr:from>
    <xdr:to>
      <xdr:col>3</xdr:col>
      <xdr:colOff>698500</xdr:colOff>
      <xdr:row>4</xdr:row>
      <xdr:rowOff>78757</xdr:rowOff>
    </xdr:to>
    <xdr:sp macro="" textlink="">
      <xdr:nvSpPr>
        <xdr:cNvPr id="5" name="Google Shape;188;p26">
          <a:extLst>
            <a:ext uri="{FF2B5EF4-FFF2-40B4-BE49-F238E27FC236}">
              <a16:creationId xmlns:a16="http://schemas.microsoft.com/office/drawing/2014/main" id="{C39377A7-B50E-BEEE-E01C-542FEE75E068}"/>
            </a:ext>
          </a:extLst>
        </xdr:cNvPr>
        <xdr:cNvSpPr txBox="1"/>
      </xdr:nvSpPr>
      <xdr:spPr>
        <a:xfrm>
          <a:off x="2968625" y="333374"/>
          <a:ext cx="2159000" cy="507383"/>
        </a:xfrm>
        <a:prstGeom prst="rect">
          <a:avLst/>
        </a:prstGeom>
        <a:noFill/>
        <a:ln>
          <a:noFill/>
        </a:ln>
      </xdr:spPr>
      <xdr:txBody>
        <a:bodyPr spcFirstLastPara="1" wrap="square" lIns="0" tIns="6350" rIns="0" bIns="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None/>
          </a:pPr>
          <a:r>
            <a:rPr lang="pt-BR" sz="3200" b="1" cap="all">
              <a:solidFill>
                <a:srgbClr val="41D600"/>
              </a:solidFill>
              <a:latin typeface="Calibri" panose="020F0502020204030204" pitchFamily="34" charset="0"/>
              <a:ea typeface="Poppins Medium"/>
              <a:cs typeface="Calibri" panose="020F0502020204030204" pitchFamily="34" charset="0"/>
              <a:sym typeface="Poppins Medium"/>
            </a:rPr>
            <a:t>DISCLAIMER</a:t>
          </a:r>
          <a:endParaRPr sz="3200" b="1" cap="all">
            <a:solidFill>
              <a:srgbClr val="41D600"/>
            </a:solidFill>
            <a:latin typeface="Calibri" panose="020F0502020204030204" pitchFamily="34" charset="0"/>
            <a:ea typeface="Poppins Medium"/>
            <a:cs typeface="Calibri" panose="020F0502020204030204" pitchFamily="34" charset="0"/>
            <a:sym typeface="Poppins Medium"/>
          </a:endParaRPr>
        </a:p>
      </xdr:txBody>
    </xdr:sp>
    <xdr:clientData/>
  </xdr:twoCellAnchor>
  <xdr:twoCellAnchor>
    <xdr:from>
      <xdr:col>1</xdr:col>
      <xdr:colOff>730250</xdr:colOff>
      <xdr:row>1</xdr:row>
      <xdr:rowOff>41275</xdr:rowOff>
    </xdr:from>
    <xdr:to>
      <xdr:col>1</xdr:col>
      <xdr:colOff>1617218</xdr:colOff>
      <xdr:row>4</xdr:row>
      <xdr:rowOff>109855</xdr:rowOff>
    </xdr:to>
    <xdr:sp macro="" textlink="">
      <xdr:nvSpPr>
        <xdr:cNvPr id="7" name="Rectangle: Rounded Corners 2">
          <a:hlinkClick xmlns:r="http://schemas.openxmlformats.org/officeDocument/2006/relationships" r:id="rId1"/>
          <a:extLst>
            <a:ext uri="{FF2B5EF4-FFF2-40B4-BE49-F238E27FC236}">
              <a16:creationId xmlns:a16="http://schemas.microsoft.com/office/drawing/2014/main" id="{D023ACB2-B69A-4985-B6B0-E2D816E2599F}"/>
            </a:ext>
          </a:extLst>
        </xdr:cNvPr>
        <xdr:cNvSpPr/>
      </xdr:nvSpPr>
      <xdr:spPr>
        <a:xfrm>
          <a:off x="1238250" y="231775"/>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111125</xdr:colOff>
      <xdr:row>1</xdr:row>
      <xdr:rowOff>0</xdr:rowOff>
    </xdr:from>
    <xdr:to>
      <xdr:col>1</xdr:col>
      <xdr:colOff>712787</xdr:colOff>
      <xdr:row>4</xdr:row>
      <xdr:rowOff>139700</xdr:rowOff>
    </xdr:to>
    <xdr:pic>
      <xdr:nvPicPr>
        <xdr:cNvPr id="3" name="Imagem 2">
          <a:extLst>
            <a:ext uri="{FF2B5EF4-FFF2-40B4-BE49-F238E27FC236}">
              <a16:creationId xmlns:a16="http://schemas.microsoft.com/office/drawing/2014/main" id="{5834C4C7-5704-4409-8974-359B9315390F}"/>
            </a:ext>
          </a:extLst>
        </xdr:cNvPr>
        <xdr:cNvPicPr>
          <a:picLocks noChangeAspect="1"/>
        </xdr:cNvPicPr>
      </xdr:nvPicPr>
      <xdr:blipFill rotWithShape="1">
        <a:blip xmlns:r="http://schemas.openxmlformats.org/officeDocument/2006/relationships" r:embed="rId2"/>
        <a:srcRect r="7286" b="3439"/>
        <a:stretch/>
      </xdr:blipFill>
      <xdr:spPr>
        <a:xfrm>
          <a:off x="111125" y="190500"/>
          <a:ext cx="1109662"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955222</xdr:colOff>
      <xdr:row>0</xdr:row>
      <xdr:rowOff>141514</xdr:rowOff>
    </xdr:from>
    <xdr:to>
      <xdr:col>1</xdr:col>
      <xdr:colOff>1839686</xdr:colOff>
      <xdr:row>4</xdr:row>
      <xdr:rowOff>15747</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E955F43B-F07D-46C1-A70F-8B979C802AEC}"/>
            </a:ext>
          </a:extLst>
        </xdr:cNvPr>
        <xdr:cNvSpPr/>
      </xdr:nvSpPr>
      <xdr:spPr>
        <a:xfrm>
          <a:off x="1463222" y="141514"/>
          <a:ext cx="884464" cy="636233"/>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360362</xdr:colOff>
      <xdr:row>0</xdr:row>
      <xdr:rowOff>139700</xdr:rowOff>
    </xdr:from>
    <xdr:to>
      <xdr:col>1</xdr:col>
      <xdr:colOff>904767</xdr:colOff>
      <xdr:row>3</xdr:row>
      <xdr:rowOff>63433</xdr:rowOff>
    </xdr:to>
    <xdr:pic>
      <xdr:nvPicPr>
        <xdr:cNvPr id="4" name="Imagem 3">
          <a:extLst>
            <a:ext uri="{FF2B5EF4-FFF2-40B4-BE49-F238E27FC236}">
              <a16:creationId xmlns:a16="http://schemas.microsoft.com/office/drawing/2014/main" id="{ADA4B7D5-34EB-1549-49F4-A13BDF1113A5}"/>
            </a:ext>
          </a:extLst>
        </xdr:cNvPr>
        <xdr:cNvPicPr>
          <a:picLocks noChangeAspect="1"/>
        </xdr:cNvPicPr>
      </xdr:nvPicPr>
      <xdr:blipFill>
        <a:blip xmlns:r="http://schemas.openxmlformats.org/officeDocument/2006/relationships" r:embed="rId2"/>
        <a:stretch>
          <a:fillRect/>
        </a:stretch>
      </xdr:blipFill>
      <xdr:spPr>
        <a:xfrm>
          <a:off x="360362" y="139700"/>
          <a:ext cx="1052405" cy="647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1001058</xdr:colOff>
      <xdr:row>1</xdr:row>
      <xdr:rowOff>42955</xdr:rowOff>
    </xdr:from>
    <xdr:to>
      <xdr:col>1</xdr:col>
      <xdr:colOff>1888026</xdr:colOff>
      <xdr:row>3</xdr:row>
      <xdr:rowOff>149635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384248A2-46C8-4B30-93B1-4FDCB9E35307}"/>
            </a:ext>
          </a:extLst>
        </xdr:cNvPr>
        <xdr:cNvSpPr/>
      </xdr:nvSpPr>
      <xdr:spPr>
        <a:xfrm>
          <a:off x="1509058" y="309655"/>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376238</xdr:colOff>
      <xdr:row>1</xdr:row>
      <xdr:rowOff>1</xdr:rowOff>
    </xdr:from>
    <xdr:to>
      <xdr:col>1</xdr:col>
      <xdr:colOff>981075</xdr:colOff>
      <xdr:row>3</xdr:row>
      <xdr:rowOff>180976</xdr:rowOff>
    </xdr:to>
    <xdr:pic>
      <xdr:nvPicPr>
        <xdr:cNvPr id="10" name="Imagem 9">
          <a:extLst>
            <a:ext uri="{FF2B5EF4-FFF2-40B4-BE49-F238E27FC236}">
              <a16:creationId xmlns:a16="http://schemas.microsoft.com/office/drawing/2014/main" id="{6A943510-5266-494B-9A13-7FB3002D287A}"/>
            </a:ext>
          </a:extLst>
        </xdr:cNvPr>
        <xdr:cNvPicPr>
          <a:picLocks noChangeAspect="1"/>
        </xdr:cNvPicPr>
      </xdr:nvPicPr>
      <xdr:blipFill rotWithShape="1">
        <a:blip xmlns:r="http://schemas.openxmlformats.org/officeDocument/2006/relationships" r:embed="rId2"/>
        <a:srcRect r="7286" b="3439"/>
        <a:stretch/>
      </xdr:blipFill>
      <xdr:spPr>
        <a:xfrm>
          <a:off x="376238" y="241301"/>
          <a:ext cx="1109662" cy="71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995285</xdr:colOff>
      <xdr:row>1</xdr:row>
      <xdr:rowOff>71241</xdr:rowOff>
    </xdr:from>
    <xdr:to>
      <xdr:col>1</xdr:col>
      <xdr:colOff>1882253</xdr:colOff>
      <xdr:row>3</xdr:row>
      <xdr:rowOff>177921</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14E06626-03E9-4C7B-869F-3C2509D4BA55}"/>
            </a:ext>
          </a:extLst>
        </xdr:cNvPr>
        <xdr:cNvSpPr/>
      </xdr:nvSpPr>
      <xdr:spPr>
        <a:xfrm>
          <a:off x="1503285" y="337941"/>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346364</xdr:colOff>
      <xdr:row>1</xdr:row>
      <xdr:rowOff>11545</xdr:rowOff>
    </xdr:from>
    <xdr:to>
      <xdr:col>1</xdr:col>
      <xdr:colOff>962746</xdr:colOff>
      <xdr:row>3</xdr:row>
      <xdr:rowOff>217343</xdr:rowOff>
    </xdr:to>
    <xdr:pic>
      <xdr:nvPicPr>
        <xdr:cNvPr id="4" name="Imagem 3">
          <a:extLst>
            <a:ext uri="{FF2B5EF4-FFF2-40B4-BE49-F238E27FC236}">
              <a16:creationId xmlns:a16="http://schemas.microsoft.com/office/drawing/2014/main" id="{0F89E678-31FD-481C-A763-B0FB63B1DA62}"/>
            </a:ext>
          </a:extLst>
        </xdr:cNvPr>
        <xdr:cNvPicPr>
          <a:picLocks noChangeAspect="1"/>
        </xdr:cNvPicPr>
      </xdr:nvPicPr>
      <xdr:blipFill rotWithShape="1">
        <a:blip xmlns:r="http://schemas.openxmlformats.org/officeDocument/2006/relationships" r:embed="rId2"/>
        <a:srcRect r="7286" b="3439"/>
        <a:stretch/>
      </xdr:blipFill>
      <xdr:spPr>
        <a:xfrm>
          <a:off x="346364" y="242454"/>
          <a:ext cx="1109662" cy="711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963350</xdr:colOff>
      <xdr:row>0</xdr:row>
      <xdr:rowOff>176544</xdr:rowOff>
    </xdr:from>
    <xdr:to>
      <xdr:col>1</xdr:col>
      <xdr:colOff>1850318</xdr:colOff>
      <xdr:row>3</xdr:row>
      <xdr:rowOff>16524</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AEF35FF7-98DE-46D6-AEB2-3A05402A364B}"/>
            </a:ext>
          </a:extLst>
        </xdr:cNvPr>
        <xdr:cNvSpPr/>
      </xdr:nvSpPr>
      <xdr:spPr>
        <a:xfrm>
          <a:off x="1471350" y="176544"/>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341923</xdr:colOff>
      <xdr:row>0</xdr:row>
      <xdr:rowOff>85480</xdr:rowOff>
    </xdr:from>
    <xdr:to>
      <xdr:col>1</xdr:col>
      <xdr:colOff>950912</xdr:colOff>
      <xdr:row>3</xdr:row>
      <xdr:rowOff>25888</xdr:rowOff>
    </xdr:to>
    <xdr:pic>
      <xdr:nvPicPr>
        <xdr:cNvPr id="4" name="Imagem 3">
          <a:extLst>
            <a:ext uri="{FF2B5EF4-FFF2-40B4-BE49-F238E27FC236}">
              <a16:creationId xmlns:a16="http://schemas.microsoft.com/office/drawing/2014/main" id="{77AB3835-88B2-45AF-BFF4-46FD57DD42E5}"/>
            </a:ext>
          </a:extLst>
        </xdr:cNvPr>
        <xdr:cNvPicPr>
          <a:picLocks noChangeAspect="1"/>
        </xdr:cNvPicPr>
      </xdr:nvPicPr>
      <xdr:blipFill rotWithShape="1">
        <a:blip xmlns:r="http://schemas.openxmlformats.org/officeDocument/2006/relationships" r:embed="rId2"/>
        <a:srcRect r="7286" b="3439"/>
        <a:stretch/>
      </xdr:blipFill>
      <xdr:spPr>
        <a:xfrm>
          <a:off x="341923" y="85480"/>
          <a:ext cx="1109662" cy="711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890081</xdr:colOff>
      <xdr:row>0</xdr:row>
      <xdr:rowOff>152121</xdr:rowOff>
    </xdr:from>
    <xdr:to>
      <xdr:col>1</xdr:col>
      <xdr:colOff>1777049</xdr:colOff>
      <xdr:row>2</xdr:row>
      <xdr:rowOff>258801</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CF5644B3-0FBE-443A-B072-DC9DB019217C}"/>
            </a:ext>
          </a:extLst>
        </xdr:cNvPr>
        <xdr:cNvSpPr/>
      </xdr:nvSpPr>
      <xdr:spPr>
        <a:xfrm>
          <a:off x="1817181" y="152121"/>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195385</xdr:colOff>
      <xdr:row>0</xdr:row>
      <xdr:rowOff>97692</xdr:rowOff>
    </xdr:from>
    <xdr:to>
      <xdr:col>1</xdr:col>
      <xdr:colOff>902067</xdr:colOff>
      <xdr:row>3</xdr:row>
      <xdr:rowOff>38100</xdr:rowOff>
    </xdr:to>
    <xdr:pic>
      <xdr:nvPicPr>
        <xdr:cNvPr id="4" name="Imagem 3">
          <a:extLst>
            <a:ext uri="{FF2B5EF4-FFF2-40B4-BE49-F238E27FC236}">
              <a16:creationId xmlns:a16="http://schemas.microsoft.com/office/drawing/2014/main" id="{6E2E67B5-8FF5-4BAC-9CB9-D444E94A1F69}"/>
            </a:ext>
          </a:extLst>
        </xdr:cNvPr>
        <xdr:cNvPicPr>
          <a:picLocks noChangeAspect="1"/>
        </xdr:cNvPicPr>
      </xdr:nvPicPr>
      <xdr:blipFill rotWithShape="1">
        <a:blip xmlns:r="http://schemas.openxmlformats.org/officeDocument/2006/relationships" r:embed="rId2"/>
        <a:srcRect r="7286" b="3439"/>
        <a:stretch/>
      </xdr:blipFill>
      <xdr:spPr>
        <a:xfrm>
          <a:off x="708270" y="97692"/>
          <a:ext cx="1109662" cy="7112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1079500</xdr:colOff>
      <xdr:row>0</xdr:row>
      <xdr:rowOff>174625</xdr:rowOff>
    </xdr:from>
    <xdr:to>
      <xdr:col>1</xdr:col>
      <xdr:colOff>1966468</xdr:colOff>
      <xdr:row>3</xdr:row>
      <xdr:rowOff>14605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6AE167FC-0965-47A0-B4F4-1CAC8BF2C56E}"/>
            </a:ext>
          </a:extLst>
        </xdr:cNvPr>
        <xdr:cNvSpPr/>
      </xdr:nvSpPr>
      <xdr:spPr>
        <a:xfrm>
          <a:off x="1689100" y="174625"/>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508000</xdr:colOff>
      <xdr:row>0</xdr:row>
      <xdr:rowOff>111125</xdr:rowOff>
    </xdr:from>
    <xdr:to>
      <xdr:col>1</xdr:col>
      <xdr:colOff>1014412</xdr:colOff>
      <xdr:row>3</xdr:row>
      <xdr:rowOff>22225</xdr:rowOff>
    </xdr:to>
    <xdr:pic>
      <xdr:nvPicPr>
        <xdr:cNvPr id="4" name="Imagem 3">
          <a:extLst>
            <a:ext uri="{FF2B5EF4-FFF2-40B4-BE49-F238E27FC236}">
              <a16:creationId xmlns:a16="http://schemas.microsoft.com/office/drawing/2014/main" id="{A23B2743-3C1F-4E34-ADA7-A1A0547BF5CE}"/>
            </a:ext>
          </a:extLst>
        </xdr:cNvPr>
        <xdr:cNvPicPr>
          <a:picLocks noChangeAspect="1"/>
        </xdr:cNvPicPr>
      </xdr:nvPicPr>
      <xdr:blipFill rotWithShape="1">
        <a:blip xmlns:r="http://schemas.openxmlformats.org/officeDocument/2006/relationships" r:embed="rId2"/>
        <a:srcRect r="7286" b="3439"/>
        <a:stretch/>
      </xdr:blipFill>
      <xdr:spPr>
        <a:xfrm>
          <a:off x="508000" y="111125"/>
          <a:ext cx="1109662" cy="7112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1094014</xdr:colOff>
      <xdr:row>1</xdr:row>
      <xdr:rowOff>105228</xdr:rowOff>
    </xdr:from>
    <xdr:to>
      <xdr:col>1</xdr:col>
      <xdr:colOff>1980982</xdr:colOff>
      <xdr:row>3</xdr:row>
      <xdr:rowOff>211908</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D8EF500C-EE9A-4121-A4DD-582ED313AFA9}"/>
            </a:ext>
          </a:extLst>
        </xdr:cNvPr>
        <xdr:cNvSpPr/>
      </xdr:nvSpPr>
      <xdr:spPr>
        <a:xfrm>
          <a:off x="1602014" y="371928"/>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428625</xdr:colOff>
      <xdr:row>1</xdr:row>
      <xdr:rowOff>47625</xdr:rowOff>
    </xdr:from>
    <xdr:to>
      <xdr:col>1</xdr:col>
      <xdr:colOff>1030287</xdr:colOff>
      <xdr:row>3</xdr:row>
      <xdr:rowOff>225425</xdr:rowOff>
    </xdr:to>
    <xdr:pic>
      <xdr:nvPicPr>
        <xdr:cNvPr id="4" name="Imagem 3">
          <a:extLst>
            <a:ext uri="{FF2B5EF4-FFF2-40B4-BE49-F238E27FC236}">
              <a16:creationId xmlns:a16="http://schemas.microsoft.com/office/drawing/2014/main" id="{474DAFE1-D852-4666-A509-C22B50628590}"/>
            </a:ext>
          </a:extLst>
        </xdr:cNvPr>
        <xdr:cNvPicPr>
          <a:picLocks noChangeAspect="1"/>
        </xdr:cNvPicPr>
      </xdr:nvPicPr>
      <xdr:blipFill rotWithShape="1">
        <a:blip xmlns:r="http://schemas.openxmlformats.org/officeDocument/2006/relationships" r:embed="rId2"/>
        <a:srcRect r="7286" b="3439"/>
        <a:stretch/>
      </xdr:blipFill>
      <xdr:spPr>
        <a:xfrm>
          <a:off x="428625" y="238125"/>
          <a:ext cx="1109662" cy="711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317500</xdr:colOff>
      <xdr:row>1</xdr:row>
      <xdr:rowOff>142874</xdr:rowOff>
    </xdr:from>
    <xdr:to>
      <xdr:col>3</xdr:col>
      <xdr:colOff>698500</xdr:colOff>
      <xdr:row>4</xdr:row>
      <xdr:rowOff>78757</xdr:rowOff>
    </xdr:to>
    <xdr:sp macro="" textlink="">
      <xdr:nvSpPr>
        <xdr:cNvPr id="6" name="Google Shape;188;p26">
          <a:extLst>
            <a:ext uri="{FF2B5EF4-FFF2-40B4-BE49-F238E27FC236}">
              <a16:creationId xmlns:a16="http://schemas.microsoft.com/office/drawing/2014/main" id="{E7C7F12A-9FB0-41D1-B531-6C126FF31464}"/>
            </a:ext>
          </a:extLst>
        </xdr:cNvPr>
        <xdr:cNvSpPr txBox="1"/>
      </xdr:nvSpPr>
      <xdr:spPr>
        <a:xfrm>
          <a:off x="2965450" y="327024"/>
          <a:ext cx="2159000" cy="488333"/>
        </a:xfrm>
        <a:prstGeom prst="rect">
          <a:avLst/>
        </a:prstGeom>
        <a:noFill/>
        <a:ln>
          <a:noFill/>
        </a:ln>
      </xdr:spPr>
      <xdr:txBody>
        <a:bodyPr spcFirstLastPara="1" wrap="square" lIns="0" tIns="6350" rIns="0" bIns="0" anchor="t" anchorCtr="0">
          <a:spAutoFit/>
        </a:bodyPr>
        <a:lstStyle>
          <a:defPPr marR="0" lvl="0" algn="l" rtl="0">
            <a:lnSpc>
              <a:spcPct val="100000"/>
            </a:lnSpc>
            <a:spcBef>
              <a:spcPts val="0"/>
            </a:spcBef>
            <a:spcAft>
              <a:spcPts val="0"/>
            </a:spcAft>
          </a:defPPr>
          <a:lvl1pPr marR="0" lvl="0"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Clr>
              <a:srgbClr val="000000"/>
            </a:buClr>
            <a:buFont typeface="Arial"/>
            <a:defRPr sz="1400" b="0" i="0" u="none" strike="noStrike" cap="none">
              <a:solidFill>
                <a:srgbClr val="000000"/>
              </a:solidFill>
              <a:latin typeface="Arial"/>
              <a:ea typeface="Arial"/>
              <a:cs typeface="Arial"/>
              <a:sym typeface="Arial"/>
            </a:defRPr>
          </a:lvl9pPr>
        </a:lstStyle>
        <a:p>
          <a:pPr marL="0" marR="0" lvl="0" indent="0" algn="l" rtl="0">
            <a:lnSpc>
              <a:spcPct val="100000"/>
            </a:lnSpc>
            <a:spcBef>
              <a:spcPts val="0"/>
            </a:spcBef>
            <a:spcAft>
              <a:spcPts val="0"/>
            </a:spcAft>
            <a:buNone/>
          </a:pPr>
          <a:r>
            <a:rPr lang="pt-BR" sz="3200" b="1" cap="all">
              <a:solidFill>
                <a:srgbClr val="41D600"/>
              </a:solidFill>
              <a:latin typeface="Calibri" panose="020F0502020204030204" pitchFamily="34" charset="0"/>
              <a:ea typeface="Poppins Medium"/>
              <a:cs typeface="Calibri" panose="020F0502020204030204" pitchFamily="34" charset="0"/>
              <a:sym typeface="Poppins Medium"/>
            </a:rPr>
            <a:t>GUIDANCE</a:t>
          </a:r>
          <a:endParaRPr sz="3200" b="1" cap="all">
            <a:solidFill>
              <a:srgbClr val="41D600"/>
            </a:solidFill>
            <a:latin typeface="Calibri" panose="020F0502020204030204" pitchFamily="34" charset="0"/>
            <a:ea typeface="Poppins Medium"/>
            <a:cs typeface="Calibri" panose="020F0502020204030204" pitchFamily="34" charset="0"/>
            <a:sym typeface="Poppins Medium"/>
          </a:endParaRPr>
        </a:p>
      </xdr:txBody>
    </xdr:sp>
    <xdr:clientData/>
  </xdr:twoCellAnchor>
  <xdr:twoCellAnchor>
    <xdr:from>
      <xdr:col>1</xdr:col>
      <xdr:colOff>746125</xdr:colOff>
      <xdr:row>1</xdr:row>
      <xdr:rowOff>95250</xdr:rowOff>
    </xdr:from>
    <xdr:to>
      <xdr:col>1</xdr:col>
      <xdr:colOff>1633093</xdr:colOff>
      <xdr:row>3</xdr:row>
      <xdr:rowOff>201930</xdr:rowOff>
    </xdr:to>
    <xdr:sp macro="" textlink="">
      <xdr:nvSpPr>
        <xdr:cNvPr id="7" name="Rectangle: Rounded Corners 2">
          <a:hlinkClick xmlns:r="http://schemas.openxmlformats.org/officeDocument/2006/relationships" r:id="rId1"/>
          <a:extLst>
            <a:ext uri="{FF2B5EF4-FFF2-40B4-BE49-F238E27FC236}">
              <a16:creationId xmlns:a16="http://schemas.microsoft.com/office/drawing/2014/main" id="{440C1CB4-5765-4997-8EF4-E04451833C0F}"/>
            </a:ext>
          </a:extLst>
        </xdr:cNvPr>
        <xdr:cNvSpPr/>
      </xdr:nvSpPr>
      <xdr:spPr>
        <a:xfrm>
          <a:off x="1254125" y="361950"/>
          <a:ext cx="886968" cy="640080"/>
        </a:xfrm>
        <a:prstGeom prst="roundRect">
          <a:avLst/>
        </a:prstGeom>
        <a:solidFill>
          <a:srgbClr val="013920"/>
        </a:solidFill>
        <a:ln>
          <a:solidFill>
            <a:srgbClr val="00B050"/>
          </a:solidFill>
        </a:ln>
        <a:effectLst>
          <a:softEdge rad="127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800" b="1">
              <a:latin typeface="+mn-lt"/>
            </a:rPr>
            <a:t>Menu</a:t>
          </a:r>
        </a:p>
      </xdr:txBody>
    </xdr:sp>
    <xdr:clientData/>
  </xdr:twoCellAnchor>
  <xdr:twoCellAnchor editAs="oneCell">
    <xdr:from>
      <xdr:col>0</xdr:col>
      <xdr:colOff>95250</xdr:colOff>
      <xdr:row>1</xdr:row>
      <xdr:rowOff>31750</xdr:rowOff>
    </xdr:from>
    <xdr:to>
      <xdr:col>1</xdr:col>
      <xdr:colOff>696912</xdr:colOff>
      <xdr:row>3</xdr:row>
      <xdr:rowOff>209550</xdr:rowOff>
    </xdr:to>
    <xdr:pic>
      <xdr:nvPicPr>
        <xdr:cNvPr id="2" name="Imagem 1">
          <a:extLst>
            <a:ext uri="{FF2B5EF4-FFF2-40B4-BE49-F238E27FC236}">
              <a16:creationId xmlns:a16="http://schemas.microsoft.com/office/drawing/2014/main" id="{0099D5A4-3C57-4983-A0CD-4A7AE6EEE666}"/>
            </a:ext>
          </a:extLst>
        </xdr:cNvPr>
        <xdr:cNvPicPr>
          <a:picLocks noChangeAspect="1"/>
        </xdr:cNvPicPr>
      </xdr:nvPicPr>
      <xdr:blipFill rotWithShape="1">
        <a:blip xmlns:r="http://schemas.openxmlformats.org/officeDocument/2006/relationships" r:embed="rId2"/>
        <a:srcRect r="7286" b="3439"/>
        <a:stretch/>
      </xdr:blipFill>
      <xdr:spPr>
        <a:xfrm>
          <a:off x="95250" y="222250"/>
          <a:ext cx="1109662" cy="711200"/>
        </a:xfrm>
        <a:prstGeom prst="rect">
          <a:avLst/>
        </a:prstGeom>
      </xdr:spPr>
    </xdr:pic>
    <xdr:clientData/>
  </xdr:twoCellAnchor>
</xdr:wsDr>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vestors@stone.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5F8AB-D445-4352-B37D-DB3CA252201D}">
  <sheetPr>
    <tabColor rgb="FF41D600"/>
  </sheetPr>
  <dimension ref="A1:Q34"/>
  <sheetViews>
    <sheetView showGridLines="0" tabSelected="1" zoomScale="90" zoomScaleNormal="90" workbookViewId="0"/>
  </sheetViews>
  <sheetFormatPr defaultColWidth="0" defaultRowHeight="14.5" zeroHeight="1" x14ac:dyDescent="0.35"/>
  <cols>
    <col min="1" max="16" width="8.81640625" customWidth="1"/>
    <col min="17" max="17" width="0" hidden="1" customWidth="1"/>
    <col min="18" max="16384" width="8.81640625" hidden="1"/>
  </cols>
  <sheetData>
    <row r="1" spans="2:8" x14ac:dyDescent="0.35"/>
    <row r="2" spans="2:8" x14ac:dyDescent="0.35"/>
    <row r="3" spans="2:8" x14ac:dyDescent="0.35"/>
    <row r="4" spans="2:8" x14ac:dyDescent="0.35"/>
    <row r="5" spans="2:8" x14ac:dyDescent="0.35"/>
    <row r="6" spans="2:8" ht="15.5" x14ac:dyDescent="0.35">
      <c r="B6" s="13" t="s">
        <v>99</v>
      </c>
    </row>
    <row r="7" spans="2:8" ht="15.5" x14ac:dyDescent="0.35">
      <c r="B7" s="14" t="s">
        <v>100</v>
      </c>
    </row>
    <row r="8" spans="2:8" x14ac:dyDescent="0.35">
      <c r="B8" s="1"/>
    </row>
    <row r="9" spans="2:8" x14ac:dyDescent="0.35">
      <c r="B9" s="1"/>
    </row>
    <row r="10" spans="2:8" x14ac:dyDescent="0.35"/>
    <row r="11" spans="2:8" x14ac:dyDescent="0.35">
      <c r="C11" s="3"/>
      <c r="D11" s="3"/>
      <c r="H11" s="3"/>
    </row>
    <row r="12" spans="2:8" x14ac:dyDescent="0.35">
      <c r="H12" s="3"/>
    </row>
    <row r="13" spans="2:8" x14ac:dyDescent="0.35">
      <c r="C13" s="3"/>
      <c r="D13" s="3"/>
      <c r="H13" s="3"/>
    </row>
    <row r="14" spans="2:8" x14ac:dyDescent="0.35">
      <c r="B14" s="3"/>
      <c r="C14" s="3"/>
      <c r="D14" s="3"/>
      <c r="H14" s="3"/>
    </row>
    <row r="15" spans="2:8" hidden="1" x14ac:dyDescent="0.35">
      <c r="B15" s="3"/>
      <c r="C15" s="3"/>
      <c r="D15" s="3"/>
      <c r="H15" s="3"/>
    </row>
    <row r="16" spans="2:8" hidden="1" x14ac:dyDescent="0.35">
      <c r="B16" s="3"/>
      <c r="C16" s="3"/>
      <c r="D16" s="3"/>
      <c r="H16" s="3"/>
    </row>
    <row r="17" spans="1:8" hidden="1" x14ac:dyDescent="0.35">
      <c r="B17" s="3"/>
      <c r="C17" s="3"/>
      <c r="D17" s="3"/>
      <c r="H17" s="3"/>
    </row>
    <row r="18" spans="1:8" hidden="1" x14ac:dyDescent="0.35">
      <c r="B18" s="3"/>
      <c r="C18" s="3"/>
      <c r="D18" s="3"/>
      <c r="H18" s="3"/>
    </row>
    <row r="19" spans="1:8" hidden="1" x14ac:dyDescent="0.35">
      <c r="B19" s="3"/>
      <c r="C19" s="3"/>
      <c r="D19" s="3"/>
      <c r="H19" s="3"/>
    </row>
    <row r="20" spans="1:8" hidden="1" x14ac:dyDescent="0.35">
      <c r="B20" s="3"/>
      <c r="C20" s="3"/>
      <c r="D20" s="3"/>
      <c r="H20" s="3"/>
    </row>
    <row r="21" spans="1:8" hidden="1" x14ac:dyDescent="0.35">
      <c r="B21" s="3"/>
      <c r="C21" s="3"/>
      <c r="D21" s="3"/>
      <c r="H21" s="3"/>
    </row>
    <row r="22" spans="1:8" hidden="1" x14ac:dyDescent="0.35">
      <c r="B22" s="3"/>
      <c r="C22" s="3"/>
      <c r="D22" s="3"/>
      <c r="H22" s="3"/>
    </row>
    <row r="23" spans="1:8" hidden="1" x14ac:dyDescent="0.35">
      <c r="B23" s="3"/>
      <c r="C23" s="3"/>
      <c r="D23" s="3"/>
      <c r="H23" s="3"/>
    </row>
    <row r="24" spans="1:8" hidden="1" x14ac:dyDescent="0.35">
      <c r="B24" s="3"/>
      <c r="C24" s="3"/>
      <c r="D24" s="3"/>
      <c r="H24" s="3"/>
    </row>
    <row r="25" spans="1:8" hidden="1" x14ac:dyDescent="0.35">
      <c r="B25" s="3"/>
      <c r="C25" s="3"/>
      <c r="D25" s="3"/>
      <c r="H25" s="3"/>
    </row>
    <row r="26" spans="1:8" hidden="1" x14ac:dyDescent="0.35">
      <c r="A26" s="47"/>
      <c r="B26" s="3"/>
      <c r="C26" s="3"/>
      <c r="D26" s="3"/>
      <c r="H26" s="3"/>
    </row>
    <row r="27" spans="1:8" hidden="1" x14ac:dyDescent="0.35">
      <c r="B27" s="3"/>
      <c r="C27" s="3"/>
      <c r="D27" s="3"/>
    </row>
    <row r="28" spans="1:8" hidden="1" x14ac:dyDescent="0.35">
      <c r="A28" s="47"/>
      <c r="B28" s="3"/>
      <c r="C28" s="3"/>
      <c r="D28" s="3"/>
      <c r="H28" s="3"/>
    </row>
    <row r="29" spans="1:8" hidden="1" x14ac:dyDescent="0.35">
      <c r="A29" s="47"/>
      <c r="B29" s="3"/>
      <c r="C29" s="3"/>
      <c r="D29" s="3"/>
      <c r="H29" s="3"/>
    </row>
    <row r="30" spans="1:8" hidden="1" x14ac:dyDescent="0.35">
      <c r="A30" s="47"/>
      <c r="B30" s="3"/>
      <c r="C30" s="3"/>
      <c r="D30" s="3"/>
      <c r="H30" s="3"/>
    </row>
    <row r="31" spans="1:8" hidden="1" x14ac:dyDescent="0.35">
      <c r="A31" s="47"/>
      <c r="B31" s="3"/>
      <c r="C31" s="3"/>
      <c r="D31" s="3"/>
      <c r="H31" s="3"/>
    </row>
    <row r="32" spans="1:8" hidden="1" x14ac:dyDescent="0.35">
      <c r="A32" s="47"/>
      <c r="B32" s="3"/>
      <c r="C32" s="3"/>
      <c r="D32" s="3"/>
      <c r="H32" s="3"/>
    </row>
    <row r="33" spans="2:4" hidden="1" x14ac:dyDescent="0.35">
      <c r="B33" s="3"/>
      <c r="C33" s="3"/>
      <c r="D33" s="3"/>
    </row>
    <row r="34" spans="2:4" hidden="1" x14ac:dyDescent="0.35">
      <c r="B34" s="3"/>
      <c r="C34" s="3"/>
      <c r="D34" s="3"/>
    </row>
  </sheetData>
  <hyperlinks>
    <hyperlink ref="B7" r:id="rId1" xr:uid="{4AFD5627-1450-4867-8F87-66D2C4A6997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58D96-9A55-41B3-B6D0-876AB0AAEFCA}">
  <dimension ref="A1:AG185"/>
  <sheetViews>
    <sheetView showGridLines="0" zoomScale="50" zoomScaleNormal="50" workbookViewId="0">
      <pane xSplit="2" ySplit="5" topLeftCell="C6" activePane="bottomRight" state="frozen"/>
      <selection activeCell="F10" sqref="F10"/>
      <selection pane="topRight" activeCell="F10" sqref="F10"/>
      <selection pane="bottomLeft" activeCell="F10" sqref="F10"/>
      <selection pane="bottomRight"/>
    </sheetView>
  </sheetViews>
  <sheetFormatPr defaultColWidth="0" defaultRowHeight="14.5" customHeight="1" zeroHeight="1" x14ac:dyDescent="0.35"/>
  <cols>
    <col min="1" max="1" width="7.1796875" customWidth="1"/>
    <col min="2" max="2" width="30.7265625" style="1" customWidth="1"/>
    <col min="3" max="14" width="25.453125" style="1" customWidth="1"/>
    <col min="15" max="15" width="29.36328125" customWidth="1"/>
    <col min="16" max="16" width="13.36328125" hidden="1" customWidth="1"/>
    <col min="17" max="17" width="10.36328125" hidden="1" customWidth="1"/>
    <col min="18" max="18" width="8.81640625" hidden="1" customWidth="1"/>
    <col min="19" max="33" width="0" hidden="1" customWidth="1"/>
    <col min="34" max="16384" width="8.81640625" hidden="1"/>
  </cols>
  <sheetData>
    <row r="1" spans="1:26" ht="21" customHeight="1" x14ac:dyDescent="0.35"/>
    <row r="2" spans="1:26" ht="21" customHeight="1" x14ac:dyDescent="0.35"/>
    <row r="3" spans="1:26" ht="21" customHeight="1" x14ac:dyDescent="0.35"/>
    <row r="4" spans="1:26" ht="21" customHeight="1" x14ac:dyDescent="0.35"/>
    <row r="5" spans="1:26" ht="21" customHeight="1" x14ac:dyDescent="0.35">
      <c r="C5" s="7"/>
      <c r="D5" s="7"/>
      <c r="E5" s="7"/>
      <c r="F5" s="7"/>
    </row>
    <row r="6" spans="1:26" ht="21" customHeight="1" x14ac:dyDescent="0.5">
      <c r="A6" s="9"/>
      <c r="B6" s="23"/>
      <c r="C6" s="32"/>
      <c r="D6" s="32"/>
      <c r="E6" s="32"/>
      <c r="F6" s="32"/>
      <c r="G6" s="32"/>
      <c r="H6" s="32"/>
      <c r="I6" s="32"/>
      <c r="J6" s="32"/>
      <c r="K6" s="32"/>
      <c r="L6" s="32"/>
      <c r="M6" s="32"/>
      <c r="N6" s="32"/>
      <c r="Q6" s="2"/>
      <c r="R6" s="2"/>
      <c r="S6" s="2"/>
      <c r="T6" s="2"/>
      <c r="U6" s="2"/>
      <c r="V6" s="2"/>
      <c r="W6" s="2"/>
      <c r="X6" s="2"/>
      <c r="Y6" s="2"/>
      <c r="Z6" s="2"/>
    </row>
    <row r="7" spans="1:26" ht="21" customHeight="1" x14ac:dyDescent="0.5">
      <c r="A7" s="9"/>
      <c r="B7" s="41"/>
      <c r="C7" s="32"/>
      <c r="D7" s="32"/>
      <c r="E7" s="32"/>
      <c r="F7" s="32"/>
      <c r="G7" s="32"/>
      <c r="H7" s="32"/>
      <c r="I7" s="32"/>
      <c r="J7" s="32"/>
      <c r="K7" s="32"/>
      <c r="L7" s="32"/>
      <c r="M7" s="32"/>
      <c r="N7" s="32"/>
      <c r="Q7" s="2"/>
      <c r="R7" s="2"/>
      <c r="S7" s="2"/>
      <c r="T7" s="2"/>
      <c r="U7" s="2"/>
      <c r="V7" s="2"/>
      <c r="W7" s="2"/>
      <c r="X7" s="2"/>
      <c r="Y7" s="2"/>
      <c r="Z7" s="2"/>
    </row>
    <row r="8" spans="1:26" ht="21" customHeight="1" x14ac:dyDescent="0.5">
      <c r="A8" s="9"/>
      <c r="B8" s="41"/>
      <c r="C8" s="32"/>
      <c r="D8" s="32"/>
      <c r="E8" s="32"/>
      <c r="F8" s="32"/>
      <c r="G8" s="32"/>
      <c r="H8" s="32"/>
      <c r="I8" s="32"/>
      <c r="J8" s="32"/>
      <c r="K8" s="32"/>
      <c r="L8" s="32"/>
      <c r="M8" s="32"/>
      <c r="N8" s="32"/>
      <c r="Q8" s="2"/>
      <c r="R8" s="2"/>
      <c r="S8" s="2"/>
      <c r="T8" s="2"/>
      <c r="U8" s="2"/>
      <c r="V8" s="2"/>
      <c r="W8" s="2"/>
      <c r="X8" s="2"/>
      <c r="Y8" s="2"/>
      <c r="Z8" s="2"/>
    </row>
    <row r="9" spans="1:26" ht="21" customHeight="1" x14ac:dyDescent="0.5">
      <c r="A9" s="9"/>
      <c r="B9" s="41"/>
      <c r="C9" s="32"/>
      <c r="D9" s="32"/>
      <c r="E9" s="32"/>
      <c r="F9" s="32"/>
      <c r="G9" s="32"/>
      <c r="H9" s="32"/>
      <c r="I9" s="32"/>
      <c r="J9" s="32"/>
      <c r="K9" s="32"/>
      <c r="L9" s="32"/>
      <c r="M9" s="32"/>
      <c r="N9" s="32"/>
      <c r="Q9" s="2"/>
      <c r="R9" s="2"/>
      <c r="S9" s="2"/>
      <c r="T9" s="2"/>
      <c r="U9" s="2"/>
      <c r="V9" s="2"/>
      <c r="W9" s="2"/>
      <c r="X9" s="2"/>
      <c r="Y9" s="2"/>
      <c r="Z9" s="2"/>
    </row>
    <row r="10" spans="1:26" ht="21" customHeight="1" x14ac:dyDescent="0.5">
      <c r="A10" s="9"/>
      <c r="B10" s="41"/>
      <c r="C10" s="32"/>
      <c r="D10" s="32"/>
      <c r="E10" s="32"/>
      <c r="F10" s="32"/>
      <c r="G10" s="32"/>
      <c r="H10" s="32"/>
      <c r="I10" s="32"/>
      <c r="J10" s="32"/>
      <c r="K10" s="32"/>
      <c r="L10" s="32"/>
      <c r="M10" s="32"/>
      <c r="N10" s="32"/>
      <c r="Q10" s="2"/>
      <c r="R10" s="2"/>
      <c r="S10" s="2"/>
      <c r="T10" s="2"/>
      <c r="U10" s="2"/>
      <c r="V10" s="2"/>
      <c r="W10" s="2"/>
      <c r="X10" s="2"/>
      <c r="Y10" s="2"/>
      <c r="Z10" s="2"/>
    </row>
    <row r="11" spans="1:26" ht="21" customHeight="1" x14ac:dyDescent="0.5">
      <c r="A11" s="9"/>
      <c r="B11" s="41"/>
      <c r="C11" s="32"/>
      <c r="D11" s="32"/>
      <c r="E11" s="32"/>
      <c r="F11" s="32"/>
      <c r="G11" s="32"/>
      <c r="H11" s="32"/>
      <c r="I11" s="32"/>
      <c r="J11" s="32"/>
      <c r="K11" s="32"/>
      <c r="L11" s="32"/>
      <c r="M11" s="32"/>
      <c r="N11" s="32"/>
      <c r="Q11" s="2"/>
      <c r="R11" s="2"/>
      <c r="S11" s="2"/>
      <c r="T11" s="2"/>
      <c r="U11" s="2"/>
      <c r="V11" s="2"/>
      <c r="W11" s="2"/>
      <c r="X11" s="2"/>
      <c r="Y11" s="2"/>
      <c r="Z11" s="2"/>
    </row>
    <row r="12" spans="1:26" ht="21" customHeight="1" x14ac:dyDescent="0.5">
      <c r="A12" s="9"/>
      <c r="B12" s="23"/>
      <c r="C12" s="32"/>
      <c r="D12" s="32"/>
      <c r="E12" s="32"/>
      <c r="F12" s="32"/>
      <c r="G12" s="32"/>
      <c r="H12" s="32"/>
      <c r="I12" s="32"/>
      <c r="J12" s="32"/>
      <c r="K12" s="32"/>
      <c r="L12" s="32"/>
      <c r="M12" s="32"/>
      <c r="N12" s="32"/>
      <c r="Q12" s="2"/>
      <c r="R12" s="2"/>
      <c r="S12" s="2"/>
      <c r="T12" s="2"/>
      <c r="U12" s="2"/>
      <c r="V12" s="2"/>
      <c r="W12" s="2"/>
      <c r="X12" s="2"/>
      <c r="Y12" s="2"/>
      <c r="Z12" s="2"/>
    </row>
    <row r="13" spans="1:26" ht="21" customHeight="1" x14ac:dyDescent="0.5">
      <c r="A13" s="9"/>
      <c r="B13" s="41"/>
      <c r="C13" s="32"/>
      <c r="D13" s="32"/>
      <c r="E13" s="32"/>
      <c r="F13" s="32"/>
      <c r="G13" s="32"/>
      <c r="H13" s="32"/>
      <c r="I13" s="32"/>
      <c r="J13" s="32"/>
      <c r="K13" s="32"/>
      <c r="L13" s="32"/>
      <c r="M13" s="32"/>
      <c r="N13" s="32"/>
      <c r="Q13" s="2"/>
      <c r="R13" s="2"/>
      <c r="S13" s="2"/>
      <c r="T13" s="2"/>
      <c r="U13" s="2"/>
      <c r="V13" s="2"/>
      <c r="W13" s="2"/>
      <c r="X13" s="2"/>
      <c r="Y13" s="2"/>
      <c r="Z13" s="2"/>
    </row>
    <row r="14" spans="1:26" ht="21" customHeight="1" x14ac:dyDescent="0.5">
      <c r="A14" s="9"/>
      <c r="B14" s="23"/>
      <c r="C14" s="32"/>
      <c r="D14" s="32"/>
      <c r="E14" s="32"/>
      <c r="F14" s="32"/>
      <c r="G14" s="32"/>
      <c r="H14" s="32"/>
      <c r="I14" s="32"/>
      <c r="J14" s="32"/>
      <c r="K14" s="32"/>
      <c r="L14" s="32"/>
      <c r="M14" s="32"/>
      <c r="N14" s="32"/>
      <c r="Q14" s="2"/>
      <c r="R14" s="2"/>
      <c r="S14" s="2"/>
      <c r="T14" s="2"/>
      <c r="U14" s="2"/>
      <c r="V14" s="2"/>
      <c r="W14" s="2"/>
      <c r="X14" s="2"/>
      <c r="Y14" s="2"/>
      <c r="Z14" s="2"/>
    </row>
    <row r="15" spans="1:26" ht="21" customHeight="1" x14ac:dyDescent="0.5">
      <c r="A15" s="9"/>
      <c r="B15" s="41"/>
      <c r="C15" s="32"/>
      <c r="D15" s="32"/>
      <c r="E15" s="32"/>
      <c r="F15" s="32"/>
      <c r="G15" s="32"/>
      <c r="H15" s="32"/>
      <c r="I15" s="32"/>
      <c r="J15" s="32"/>
      <c r="K15" s="32"/>
      <c r="L15" s="32"/>
      <c r="M15" s="32"/>
      <c r="N15" s="32"/>
      <c r="Q15" s="2"/>
      <c r="R15" s="2"/>
      <c r="S15" s="2"/>
      <c r="T15" s="2"/>
      <c r="U15" s="2"/>
      <c r="V15" s="2"/>
      <c r="W15" s="2"/>
      <c r="X15" s="2"/>
      <c r="Y15" s="2"/>
      <c r="Z15" s="2"/>
    </row>
    <row r="16" spans="1:26" ht="21" customHeight="1" x14ac:dyDescent="0.5">
      <c r="A16" s="9"/>
      <c r="B16" s="41"/>
      <c r="C16" s="32"/>
      <c r="D16" s="32"/>
      <c r="E16" s="32"/>
      <c r="F16" s="32"/>
      <c r="G16" s="32"/>
      <c r="H16" s="32"/>
      <c r="I16" s="32"/>
      <c r="J16" s="32"/>
      <c r="K16" s="32"/>
      <c r="L16" s="32"/>
      <c r="M16" s="32"/>
      <c r="N16" s="32"/>
      <c r="Q16" s="2"/>
      <c r="R16" s="2"/>
      <c r="S16" s="2"/>
      <c r="T16" s="2"/>
      <c r="U16" s="2"/>
      <c r="V16" s="2"/>
      <c r="W16" s="2"/>
      <c r="X16" s="2"/>
      <c r="Y16" s="2"/>
      <c r="Z16" s="2"/>
    </row>
    <row r="17" spans="1:26" ht="21" customHeight="1" x14ac:dyDescent="0.5">
      <c r="A17" s="9"/>
      <c r="B17" s="41"/>
      <c r="C17" s="32"/>
      <c r="D17" s="32"/>
      <c r="E17" s="32"/>
      <c r="F17" s="32"/>
      <c r="G17" s="32"/>
      <c r="H17" s="32"/>
      <c r="I17" s="32"/>
      <c r="J17" s="32"/>
      <c r="K17" s="32"/>
      <c r="L17" s="32"/>
      <c r="M17" s="32"/>
      <c r="N17" s="32"/>
      <c r="Q17" s="2"/>
      <c r="R17" s="2"/>
      <c r="S17" s="2"/>
      <c r="T17" s="2"/>
      <c r="U17" s="2"/>
      <c r="V17" s="2"/>
      <c r="W17" s="2"/>
      <c r="X17" s="2"/>
      <c r="Y17" s="2"/>
      <c r="Z17" s="2"/>
    </row>
    <row r="18" spans="1:26" ht="21" customHeight="1" x14ac:dyDescent="0.5">
      <c r="A18" s="9"/>
      <c r="B18" s="23"/>
      <c r="C18" s="32"/>
      <c r="D18" s="32"/>
      <c r="E18" s="32"/>
      <c r="F18" s="32"/>
      <c r="G18" s="32"/>
      <c r="H18" s="32"/>
      <c r="I18" s="32"/>
      <c r="J18" s="32"/>
      <c r="K18" s="32"/>
      <c r="L18" s="32"/>
      <c r="M18" s="32"/>
      <c r="N18" s="32"/>
    </row>
    <row r="19" spans="1:26" ht="21" customHeight="1" x14ac:dyDescent="0.5">
      <c r="A19" s="9"/>
      <c r="B19" s="41"/>
      <c r="C19" s="32"/>
      <c r="D19" s="32"/>
      <c r="E19" s="32"/>
      <c r="F19" s="32"/>
      <c r="G19" s="32"/>
      <c r="H19" s="32"/>
      <c r="I19" s="32"/>
      <c r="J19" s="32"/>
      <c r="K19" s="32"/>
      <c r="L19" s="32"/>
      <c r="M19" s="32"/>
      <c r="N19" s="32"/>
      <c r="Q19" s="2"/>
      <c r="R19" s="2"/>
      <c r="S19" s="2"/>
      <c r="T19" s="2"/>
      <c r="U19" s="2"/>
      <c r="V19" s="2"/>
      <c r="W19" s="2"/>
      <c r="X19" s="2"/>
      <c r="Y19" s="2"/>
      <c r="Z19" s="2"/>
    </row>
    <row r="20" spans="1:26" ht="21" customHeight="1" x14ac:dyDescent="0.5">
      <c r="A20" s="9"/>
      <c r="B20" s="41"/>
      <c r="C20" s="32"/>
      <c r="D20" s="32"/>
      <c r="E20" s="32"/>
      <c r="F20" s="32"/>
      <c r="G20" s="32"/>
      <c r="H20" s="32"/>
      <c r="I20" s="32"/>
      <c r="J20" s="32"/>
      <c r="K20" s="32"/>
      <c r="L20" s="32"/>
      <c r="M20" s="32"/>
      <c r="N20" s="32"/>
      <c r="Q20" s="2"/>
      <c r="R20" s="2"/>
      <c r="S20" s="2"/>
      <c r="T20" s="2"/>
      <c r="U20" s="2"/>
      <c r="V20" s="2"/>
      <c r="W20" s="2"/>
      <c r="X20" s="2"/>
      <c r="Y20" s="2"/>
      <c r="Z20" s="2"/>
    </row>
    <row r="21" spans="1:26" s="32" customFormat="1" ht="21" customHeight="1" x14ac:dyDescent="0.5">
      <c r="A21" s="9"/>
      <c r="B21" s="41"/>
    </row>
    <row r="22" spans="1:26" s="32" customFormat="1" ht="21" customHeight="1" x14ac:dyDescent="0.5">
      <c r="A22" s="9"/>
      <c r="B22" s="23"/>
    </row>
    <row r="23" spans="1:26" s="32" customFormat="1" ht="21" customHeight="1" x14ac:dyDescent="0.5">
      <c r="A23" s="9"/>
      <c r="B23" s="41"/>
      <c r="C23" s="43"/>
      <c r="D23" s="43"/>
      <c r="E23" s="43"/>
      <c r="F23" s="43"/>
      <c r="G23" s="43"/>
      <c r="H23" s="43"/>
      <c r="I23" s="43"/>
      <c r="J23" s="43"/>
      <c r="K23" s="43"/>
      <c r="L23" s="43"/>
      <c r="M23" s="43"/>
      <c r="N23" s="43"/>
    </row>
    <row r="24" spans="1:26" s="32" customFormat="1" ht="21" customHeight="1" x14ac:dyDescent="0.5">
      <c r="A24" s="9"/>
      <c r="B24" s="41"/>
      <c r="C24" s="43"/>
      <c r="D24" s="43"/>
      <c r="E24" s="43"/>
      <c r="F24" s="43"/>
      <c r="G24" s="43"/>
      <c r="H24" s="43"/>
      <c r="I24" s="43"/>
      <c r="J24" s="43"/>
      <c r="K24" s="43"/>
      <c r="L24" s="43"/>
      <c r="M24" s="43"/>
      <c r="N24" s="43"/>
    </row>
    <row r="25" spans="1:26" s="32" customFormat="1" ht="21" customHeight="1" x14ac:dyDescent="0.5">
      <c r="A25" s="9"/>
      <c r="B25" s="41"/>
    </row>
    <row r="26" spans="1:26" s="32" customFormat="1" ht="21" customHeight="1" x14ac:dyDescent="0.5">
      <c r="A26" s="9"/>
      <c r="B26" s="23"/>
    </row>
    <row r="27" spans="1:26" s="32" customFormat="1" ht="21" customHeight="1" x14ac:dyDescent="0.5">
      <c r="A27" s="9"/>
      <c r="B27" s="41"/>
    </row>
    <row r="28" spans="1:26" s="32" customFormat="1" ht="21" customHeight="1" x14ac:dyDescent="0.5">
      <c r="A28" s="9"/>
      <c r="B28" s="41"/>
    </row>
    <row r="29" spans="1:26" s="32" customFormat="1" ht="21" customHeight="1" x14ac:dyDescent="0.5">
      <c r="A29" s="9"/>
      <c r="B29" s="41"/>
    </row>
    <row r="30" spans="1:26" s="32" customFormat="1" ht="21" customHeight="1" x14ac:dyDescent="0.5">
      <c r="A30" s="9"/>
      <c r="B30" s="41"/>
    </row>
    <row r="31" spans="1:26" s="32" customFormat="1" ht="21" customHeight="1" x14ac:dyDescent="0.5">
      <c r="A31" s="9"/>
      <c r="B31" s="23"/>
    </row>
    <row r="32" spans="1:26" s="32" customFormat="1" ht="21" customHeight="1" x14ac:dyDescent="0.5">
      <c r="A32" s="9"/>
      <c r="B32" s="41"/>
    </row>
    <row r="33" spans="1:26" s="32" customFormat="1" ht="21" customHeight="1" x14ac:dyDescent="0.5">
      <c r="A33" s="9"/>
      <c r="B33" s="41"/>
    </row>
    <row r="34" spans="1:26" s="32" customFormat="1" ht="21" customHeight="1" x14ac:dyDescent="0.5">
      <c r="A34" s="9"/>
      <c r="B34" s="41"/>
    </row>
    <row r="35" spans="1:26" ht="21" customHeight="1" x14ac:dyDescent="0.5">
      <c r="A35" s="9"/>
      <c r="B35" s="41"/>
      <c r="C35" s="32"/>
      <c r="D35" s="32"/>
      <c r="E35" s="32"/>
      <c r="F35" s="32"/>
      <c r="G35" s="32"/>
      <c r="H35" s="32"/>
      <c r="I35" s="32"/>
      <c r="J35" s="32"/>
      <c r="K35" s="32"/>
      <c r="L35" s="32"/>
      <c r="M35" s="32"/>
      <c r="N35" s="32"/>
      <c r="O35" s="2"/>
      <c r="Q35" s="2"/>
      <c r="R35" s="2"/>
      <c r="S35" s="2"/>
      <c r="T35" s="2"/>
      <c r="U35" s="2"/>
      <c r="V35" s="2"/>
      <c r="W35" s="2"/>
      <c r="X35" s="2"/>
      <c r="Y35" s="2"/>
      <c r="Z35" s="2"/>
    </row>
    <row r="36" spans="1:26" ht="21" customHeight="1" x14ac:dyDescent="0.35">
      <c r="B36" s="109"/>
      <c r="C36" s="109"/>
      <c r="D36" s="109"/>
      <c r="E36" s="109"/>
      <c r="F36" s="109"/>
      <c r="G36" s="109"/>
      <c r="H36" s="109"/>
      <c r="I36" s="109"/>
      <c r="J36" s="109"/>
      <c r="K36" s="109"/>
      <c r="L36" s="109"/>
      <c r="M36" s="109"/>
      <c r="N36" s="48"/>
    </row>
    <row r="37" spans="1:26" ht="21" customHeight="1" x14ac:dyDescent="0.45">
      <c r="B37" s="107"/>
      <c r="C37" s="107"/>
      <c r="D37" s="107"/>
      <c r="E37" s="107"/>
      <c r="F37" s="107"/>
      <c r="G37" s="107"/>
      <c r="H37" s="107"/>
      <c r="I37" s="107"/>
      <c r="J37" s="107"/>
      <c r="K37" s="107"/>
      <c r="L37" s="44"/>
      <c r="M37" s="44"/>
      <c r="N37" s="44"/>
    </row>
    <row r="38" spans="1:26" ht="21" customHeight="1" x14ac:dyDescent="0.45">
      <c r="B38" s="107"/>
      <c r="C38" s="107"/>
      <c r="D38" s="107"/>
      <c r="E38" s="107"/>
      <c r="F38" s="107"/>
      <c r="G38" s="107"/>
      <c r="H38" s="107"/>
      <c r="I38" s="107"/>
      <c r="J38" s="107"/>
      <c r="K38" s="107"/>
      <c r="L38" s="44"/>
      <c r="M38" s="44"/>
      <c r="N38" s="44"/>
    </row>
    <row r="39" spans="1:26" ht="21" customHeight="1" x14ac:dyDescent="0.45">
      <c r="B39" s="108"/>
      <c r="C39" s="108"/>
      <c r="D39" s="108"/>
      <c r="E39" s="108"/>
      <c r="F39" s="108"/>
      <c r="G39" s="108"/>
      <c r="H39" s="108"/>
      <c r="I39" s="108"/>
      <c r="J39" s="108"/>
      <c r="K39" s="108"/>
      <c r="L39" s="44"/>
      <c r="M39" s="44"/>
      <c r="N39" s="44"/>
    </row>
    <row r="40" spans="1:26" ht="21" customHeight="1" x14ac:dyDescent="0.35"/>
    <row r="41" spans="1:26" ht="21" customHeight="1" x14ac:dyDescent="0.35"/>
    <row r="42" spans="1:26" ht="21" customHeight="1" x14ac:dyDescent="0.35"/>
    <row r="43" spans="1:26" ht="21" customHeight="1" x14ac:dyDescent="0.35"/>
    <row r="44" spans="1:26" ht="21" customHeight="1" x14ac:dyDescent="0.35"/>
    <row r="45" spans="1:26" ht="21" customHeight="1" x14ac:dyDescent="0.35"/>
    <row r="46" spans="1:26" ht="21" customHeight="1" x14ac:dyDescent="0.35"/>
    <row r="47" spans="1:26" ht="21" customHeight="1" x14ac:dyDescent="0.35"/>
    <row r="48" spans="1:26" ht="21" customHeight="1" x14ac:dyDescent="0.35"/>
    <row r="49" ht="21" customHeight="1" x14ac:dyDescent="0.35"/>
    <row r="50" ht="21" customHeight="1" x14ac:dyDescent="0.35"/>
    <row r="51" ht="21" customHeight="1" x14ac:dyDescent="0.35"/>
    <row r="52" ht="21" customHeight="1" x14ac:dyDescent="0.35"/>
    <row r="53" ht="21" customHeight="1" x14ac:dyDescent="0.35"/>
    <row r="54" ht="21" customHeight="1" x14ac:dyDescent="0.35"/>
    <row r="55" ht="21" customHeight="1" x14ac:dyDescent="0.35"/>
    <row r="56" ht="21" customHeight="1" x14ac:dyDescent="0.35"/>
    <row r="57" ht="21" customHeight="1" x14ac:dyDescent="0.35"/>
    <row r="58" ht="21" customHeight="1" x14ac:dyDescent="0.35"/>
    <row r="59" ht="21" customHeight="1" x14ac:dyDescent="0.35"/>
    <row r="60" ht="21" customHeight="1" x14ac:dyDescent="0.35"/>
    <row r="61" ht="21" customHeight="1" x14ac:dyDescent="0.35"/>
    <row r="62" ht="21" customHeight="1" x14ac:dyDescent="0.35"/>
    <row r="63" ht="21" customHeight="1" x14ac:dyDescent="0.35"/>
    <row r="64" ht="21" customHeight="1" x14ac:dyDescent="0.35"/>
    <row r="65" ht="21" customHeight="1" x14ac:dyDescent="0.35"/>
    <row r="66" ht="21" customHeight="1" x14ac:dyDescent="0.35"/>
    <row r="67" ht="21" customHeight="1" x14ac:dyDescent="0.35"/>
    <row r="68" ht="21" customHeight="1" x14ac:dyDescent="0.35"/>
    <row r="69" ht="21" customHeight="1" x14ac:dyDescent="0.35"/>
    <row r="70" ht="21" customHeight="1" x14ac:dyDescent="0.35"/>
    <row r="71" ht="21" customHeight="1" x14ac:dyDescent="0.35"/>
    <row r="72" ht="21" customHeight="1" x14ac:dyDescent="0.35"/>
    <row r="73" ht="21" customHeight="1" x14ac:dyDescent="0.35"/>
    <row r="74" ht="21" customHeight="1" x14ac:dyDescent="0.35"/>
    <row r="75" ht="21" customHeight="1" x14ac:dyDescent="0.35"/>
    <row r="76" ht="21" customHeight="1" x14ac:dyDescent="0.35"/>
    <row r="77" ht="21" customHeight="1" x14ac:dyDescent="0.35"/>
    <row r="78" ht="21" customHeight="1" x14ac:dyDescent="0.35"/>
    <row r="79" ht="21" customHeight="1" x14ac:dyDescent="0.35"/>
    <row r="80" ht="21" customHeight="1" x14ac:dyDescent="0.35"/>
    <row r="81" ht="21" customHeight="1" x14ac:dyDescent="0.35"/>
    <row r="82" ht="21" customHeight="1" x14ac:dyDescent="0.35"/>
    <row r="83" ht="21" customHeight="1" x14ac:dyDescent="0.35"/>
    <row r="84" ht="21" customHeight="1" x14ac:dyDescent="0.35"/>
    <row r="85" ht="21" customHeight="1" x14ac:dyDescent="0.35"/>
    <row r="86" ht="21" customHeight="1" x14ac:dyDescent="0.35"/>
    <row r="87" ht="21" customHeight="1" x14ac:dyDescent="0.35"/>
    <row r="88" ht="21" customHeight="1" x14ac:dyDescent="0.35"/>
    <row r="89" ht="21" customHeight="1" x14ac:dyDescent="0.35"/>
    <row r="90" ht="21" customHeight="1" x14ac:dyDescent="0.35"/>
    <row r="91" ht="21" customHeight="1" x14ac:dyDescent="0.35"/>
    <row r="92" ht="21" customHeight="1" x14ac:dyDescent="0.35"/>
    <row r="93" ht="21" customHeight="1" x14ac:dyDescent="0.35"/>
    <row r="94" ht="21" customHeight="1" x14ac:dyDescent="0.35"/>
    <row r="95" ht="21" customHeight="1" x14ac:dyDescent="0.35"/>
    <row r="96" ht="21" customHeight="1" x14ac:dyDescent="0.35"/>
    <row r="97" ht="21" customHeight="1" x14ac:dyDescent="0.35"/>
    <row r="98" ht="21" customHeight="1" x14ac:dyDescent="0.35"/>
    <row r="99" ht="21" customHeight="1" x14ac:dyDescent="0.35"/>
    <row r="100" ht="21" customHeight="1" x14ac:dyDescent="0.35"/>
    <row r="101" ht="21" customHeight="1" x14ac:dyDescent="0.35"/>
    <row r="102" ht="21" customHeight="1" x14ac:dyDescent="0.35"/>
    <row r="103" ht="21" customHeight="1" x14ac:dyDescent="0.35"/>
    <row r="104" ht="21" customHeight="1" x14ac:dyDescent="0.35"/>
    <row r="105" ht="21"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row r="151" ht="14.5" customHeight="1" x14ac:dyDescent="0.35"/>
    <row r="152" ht="14.5" customHeight="1" x14ac:dyDescent="0.35"/>
    <row r="153" ht="14.5" customHeight="1" x14ac:dyDescent="0.35"/>
    <row r="154" ht="14.5" customHeight="1" x14ac:dyDescent="0.35"/>
    <row r="155" ht="14.5" customHeight="1" x14ac:dyDescent="0.35"/>
    <row r="156" ht="14.5" customHeight="1" x14ac:dyDescent="0.35"/>
    <row r="157" ht="14.5" customHeight="1" x14ac:dyDescent="0.35"/>
    <row r="158" ht="14.5" customHeight="1" x14ac:dyDescent="0.35"/>
    <row r="159" ht="14.5" customHeight="1" x14ac:dyDescent="0.35"/>
    <row r="160" ht="14.5" customHeight="1" x14ac:dyDescent="0.35"/>
    <row r="161" ht="14.5" customHeight="1" x14ac:dyDescent="0.35"/>
    <row r="162" ht="14.5" customHeight="1" x14ac:dyDescent="0.35"/>
    <row r="163" ht="14.5" customHeight="1" x14ac:dyDescent="0.35"/>
    <row r="164" ht="14.5" customHeight="1" x14ac:dyDescent="0.35"/>
    <row r="165" ht="14.5" customHeight="1" x14ac:dyDescent="0.35"/>
    <row r="166" ht="14.5" customHeight="1" x14ac:dyDescent="0.35"/>
    <row r="167" ht="14.5" customHeight="1" x14ac:dyDescent="0.35"/>
    <row r="168" ht="14.5" customHeight="1" x14ac:dyDescent="0.35"/>
    <row r="169" ht="14.5" customHeight="1" x14ac:dyDescent="0.35"/>
    <row r="170" ht="14.5" customHeight="1" x14ac:dyDescent="0.35"/>
    <row r="171" ht="14.5" customHeight="1" x14ac:dyDescent="0.35"/>
    <row r="172" ht="14.5" customHeight="1" x14ac:dyDescent="0.35"/>
    <row r="173" ht="14.5" customHeight="1" x14ac:dyDescent="0.35"/>
    <row r="174" ht="14.5" customHeight="1" x14ac:dyDescent="0.35"/>
    <row r="175" ht="14.5" customHeight="1" x14ac:dyDescent="0.35"/>
    <row r="176" ht="14.5" customHeight="1" x14ac:dyDescent="0.35"/>
    <row r="177" ht="14.5" customHeight="1" x14ac:dyDescent="0.35"/>
    <row r="178" ht="14.5" customHeight="1" x14ac:dyDescent="0.35"/>
    <row r="179" ht="14.5" customHeight="1" x14ac:dyDescent="0.35"/>
    <row r="180" ht="14.5" customHeight="1" x14ac:dyDescent="0.35"/>
    <row r="181" ht="14.5" customHeight="1" x14ac:dyDescent="0.35"/>
    <row r="182" ht="14.5" customHeight="1" x14ac:dyDescent="0.35"/>
    <row r="183" ht="14.5" customHeight="1" x14ac:dyDescent="0.35"/>
    <row r="184" ht="14.5" customHeight="1" x14ac:dyDescent="0.35"/>
    <row r="185" ht="14.5" customHeight="1" x14ac:dyDescent="0.35"/>
  </sheetData>
  <mergeCells count="4">
    <mergeCell ref="B36:M36"/>
    <mergeCell ref="B37:K37"/>
    <mergeCell ref="B38:K38"/>
    <mergeCell ref="B39:K3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34F51-2B60-4957-9347-FEFAD51001F7}">
  <dimension ref="A1:AG185"/>
  <sheetViews>
    <sheetView showGridLines="0" zoomScale="50" zoomScaleNormal="50" workbookViewId="0">
      <pane xSplit="2" ySplit="5" topLeftCell="C6" activePane="bottomRight" state="frozen"/>
      <selection activeCell="F10" sqref="F10"/>
      <selection pane="topRight" activeCell="F10" sqref="F10"/>
      <selection pane="bottomLeft" activeCell="F10" sqref="F10"/>
      <selection pane="bottomRight"/>
    </sheetView>
  </sheetViews>
  <sheetFormatPr defaultColWidth="0" defaultRowHeight="14.5" customHeight="1" zeroHeight="1" x14ac:dyDescent="0.35"/>
  <cols>
    <col min="1" max="1" width="7.1796875" customWidth="1"/>
    <col min="2" max="2" width="30.7265625" style="1" customWidth="1"/>
    <col min="3" max="14" width="25.453125" style="1" customWidth="1"/>
    <col min="15" max="15" width="29.36328125" customWidth="1"/>
    <col min="16" max="16" width="13.36328125" hidden="1" customWidth="1"/>
    <col min="17" max="17" width="10.36328125" hidden="1" customWidth="1"/>
    <col min="18" max="18" width="8.81640625" hidden="1" customWidth="1"/>
    <col min="19" max="33" width="0" hidden="1" customWidth="1"/>
    <col min="34" max="16384" width="8.81640625" hidden="1"/>
  </cols>
  <sheetData>
    <row r="1" spans="1:26" x14ac:dyDescent="0.35"/>
    <row r="2" spans="1:26" x14ac:dyDescent="0.35"/>
    <row r="3" spans="1:26" x14ac:dyDescent="0.35"/>
    <row r="4" spans="1:26" x14ac:dyDescent="0.35"/>
    <row r="5" spans="1:26" ht="33.5" customHeight="1" x14ac:dyDescent="0.35">
      <c r="C5" s="7"/>
      <c r="D5" s="7"/>
      <c r="E5" s="7"/>
      <c r="F5" s="7"/>
    </row>
    <row r="6" spans="1:26" ht="21" x14ac:dyDescent="0.5">
      <c r="A6" s="9"/>
      <c r="B6" s="23"/>
      <c r="C6" s="32"/>
      <c r="D6" s="32"/>
      <c r="E6" s="32"/>
      <c r="F6" s="32"/>
      <c r="G6" s="32"/>
      <c r="H6" s="32"/>
      <c r="I6" s="32"/>
      <c r="J6" s="32"/>
      <c r="K6" s="32"/>
      <c r="L6" s="32"/>
      <c r="M6" s="32"/>
      <c r="N6" s="32"/>
      <c r="Q6" s="2"/>
      <c r="R6" s="2"/>
      <c r="S6" s="2"/>
      <c r="T6" s="2"/>
      <c r="U6" s="2"/>
      <c r="V6" s="2"/>
      <c r="W6" s="2"/>
      <c r="X6" s="2"/>
      <c r="Y6" s="2"/>
      <c r="Z6" s="2"/>
    </row>
    <row r="7" spans="1:26" ht="21" x14ac:dyDescent="0.5">
      <c r="A7" s="9"/>
      <c r="B7" s="41"/>
      <c r="C7" s="32"/>
      <c r="D7" s="32"/>
      <c r="E7" s="32"/>
      <c r="F7" s="32"/>
      <c r="G7" s="32"/>
      <c r="H7" s="32"/>
      <c r="I7" s="32"/>
      <c r="J7" s="32"/>
      <c r="K7" s="32"/>
      <c r="L7" s="32"/>
      <c r="M7" s="32"/>
      <c r="N7" s="32"/>
      <c r="Q7" s="2"/>
      <c r="R7" s="2"/>
      <c r="S7" s="2"/>
      <c r="T7" s="2"/>
      <c r="U7" s="2"/>
      <c r="V7" s="2"/>
      <c r="W7" s="2"/>
      <c r="X7" s="2"/>
      <c r="Y7" s="2"/>
      <c r="Z7" s="2"/>
    </row>
    <row r="8" spans="1:26" ht="21" x14ac:dyDescent="0.5">
      <c r="A8" s="9"/>
      <c r="B8" s="41"/>
      <c r="C8" s="32"/>
      <c r="D8" s="32"/>
      <c r="E8" s="32"/>
      <c r="F8" s="32"/>
      <c r="G8" s="32"/>
      <c r="H8" s="32"/>
      <c r="I8" s="32"/>
      <c r="J8" s="32"/>
      <c r="K8" s="32"/>
      <c r="L8" s="32"/>
      <c r="M8" s="32"/>
      <c r="N8" s="32"/>
      <c r="Q8" s="2"/>
      <c r="R8" s="2"/>
      <c r="S8" s="2"/>
      <c r="T8" s="2"/>
      <c r="U8" s="2"/>
      <c r="V8" s="2"/>
      <c r="W8" s="2"/>
      <c r="X8" s="2"/>
      <c r="Y8" s="2"/>
      <c r="Z8" s="2"/>
    </row>
    <row r="9" spans="1:26" ht="21" x14ac:dyDescent="0.5">
      <c r="A9" s="9"/>
      <c r="B9" s="41"/>
      <c r="C9" s="32"/>
      <c r="D9" s="32"/>
      <c r="E9" s="32"/>
      <c r="F9" s="32"/>
      <c r="G9" s="32"/>
      <c r="H9" s="32"/>
      <c r="I9" s="32"/>
      <c r="J9" s="32"/>
      <c r="K9" s="32"/>
      <c r="L9" s="32"/>
      <c r="M9" s="32"/>
      <c r="N9" s="32"/>
      <c r="Q9" s="2"/>
      <c r="R9" s="2"/>
      <c r="S9" s="2"/>
      <c r="T9" s="2"/>
      <c r="U9" s="2"/>
      <c r="V9" s="2"/>
      <c r="W9" s="2"/>
      <c r="X9" s="2"/>
      <c r="Y9" s="2"/>
      <c r="Z9" s="2"/>
    </row>
    <row r="10" spans="1:26" ht="21" x14ac:dyDescent="0.5">
      <c r="A10" s="9"/>
      <c r="B10" s="41"/>
      <c r="C10" s="32"/>
      <c r="D10" s="32"/>
      <c r="E10" s="32"/>
      <c r="F10" s="32"/>
      <c r="G10" s="32"/>
      <c r="H10" s="32"/>
      <c r="I10" s="32"/>
      <c r="J10" s="32"/>
      <c r="K10" s="32"/>
      <c r="L10" s="32"/>
      <c r="M10" s="32"/>
      <c r="N10" s="32"/>
      <c r="Q10" s="2"/>
      <c r="R10" s="2"/>
      <c r="S10" s="2"/>
      <c r="T10" s="2"/>
      <c r="U10" s="2"/>
      <c r="V10" s="2"/>
      <c r="W10" s="2"/>
      <c r="X10" s="2"/>
      <c r="Y10" s="2"/>
      <c r="Z10" s="2"/>
    </row>
    <row r="11" spans="1:26" ht="21" x14ac:dyDescent="0.5">
      <c r="A11" s="9"/>
      <c r="B11" s="41"/>
      <c r="C11" s="32"/>
      <c r="D11" s="32"/>
      <c r="E11" s="32"/>
      <c r="F11" s="32"/>
      <c r="G11" s="32"/>
      <c r="H11" s="32"/>
      <c r="I11" s="32"/>
      <c r="J11" s="32"/>
      <c r="K11" s="32"/>
      <c r="L11" s="32"/>
      <c r="M11" s="32"/>
      <c r="N11" s="32"/>
      <c r="Q11" s="2"/>
      <c r="R11" s="2"/>
      <c r="S11" s="2"/>
      <c r="T11" s="2"/>
      <c r="U11" s="2"/>
      <c r="V11" s="2"/>
      <c r="W11" s="2"/>
      <c r="X11" s="2"/>
      <c r="Y11" s="2"/>
      <c r="Z11" s="2"/>
    </row>
    <row r="12" spans="1:26" ht="21" x14ac:dyDescent="0.5">
      <c r="A12" s="9"/>
      <c r="B12" s="23"/>
      <c r="C12" s="32"/>
      <c r="D12" s="32"/>
      <c r="E12" s="32"/>
      <c r="F12" s="32"/>
      <c r="G12" s="32"/>
      <c r="H12" s="32"/>
      <c r="I12" s="32"/>
      <c r="J12" s="32"/>
      <c r="K12" s="32"/>
      <c r="L12" s="32"/>
      <c r="M12" s="32"/>
      <c r="N12" s="32"/>
      <c r="Q12" s="2"/>
      <c r="R12" s="2"/>
      <c r="S12" s="2"/>
      <c r="T12" s="2"/>
      <c r="U12" s="2"/>
      <c r="V12" s="2"/>
      <c r="W12" s="2"/>
      <c r="X12" s="2"/>
      <c r="Y12" s="2"/>
      <c r="Z12" s="2"/>
    </row>
    <row r="13" spans="1:26" ht="21" x14ac:dyDescent="0.5">
      <c r="A13" s="9"/>
      <c r="B13" s="41"/>
      <c r="C13" s="32"/>
      <c r="D13" s="32"/>
      <c r="E13" s="32"/>
      <c r="F13" s="32"/>
      <c r="G13" s="32"/>
      <c r="H13" s="32"/>
      <c r="I13" s="32"/>
      <c r="J13" s="32"/>
      <c r="K13" s="32"/>
      <c r="L13" s="32"/>
      <c r="M13" s="32"/>
      <c r="N13" s="32"/>
      <c r="Q13" s="2"/>
      <c r="R13" s="2"/>
      <c r="S13" s="2"/>
      <c r="T13" s="2"/>
      <c r="U13" s="2"/>
      <c r="V13" s="2"/>
      <c r="W13" s="2"/>
      <c r="X13" s="2"/>
      <c r="Y13" s="2"/>
      <c r="Z13" s="2"/>
    </row>
    <row r="14" spans="1:26" ht="21" x14ac:dyDescent="0.5">
      <c r="A14" s="9"/>
      <c r="B14" s="23"/>
      <c r="C14" s="32"/>
      <c r="D14" s="32"/>
      <c r="E14" s="32"/>
      <c r="F14" s="32"/>
      <c r="G14" s="32"/>
      <c r="H14" s="32"/>
      <c r="I14" s="32"/>
      <c r="J14" s="32"/>
      <c r="K14" s="32"/>
      <c r="L14" s="32"/>
      <c r="M14" s="32"/>
      <c r="N14" s="32"/>
      <c r="Q14" s="2"/>
      <c r="R14" s="2"/>
      <c r="S14" s="2"/>
      <c r="T14" s="2"/>
      <c r="U14" s="2"/>
      <c r="V14" s="2"/>
      <c r="W14" s="2"/>
      <c r="X14" s="2"/>
      <c r="Y14" s="2"/>
      <c r="Z14" s="2"/>
    </row>
    <row r="15" spans="1:26" ht="21" x14ac:dyDescent="0.5">
      <c r="A15" s="9"/>
      <c r="B15" s="41"/>
      <c r="C15" s="32"/>
      <c r="D15" s="32"/>
      <c r="E15" s="32"/>
      <c r="F15" s="32"/>
      <c r="G15" s="32"/>
      <c r="H15" s="32"/>
      <c r="I15" s="32"/>
      <c r="J15" s="32"/>
      <c r="K15" s="32"/>
      <c r="L15" s="32"/>
      <c r="M15" s="32"/>
      <c r="N15" s="32"/>
      <c r="Q15" s="2"/>
      <c r="R15" s="2"/>
      <c r="S15" s="2"/>
      <c r="T15" s="2"/>
      <c r="U15" s="2"/>
      <c r="V15" s="2"/>
      <c r="W15" s="2"/>
      <c r="X15" s="2"/>
      <c r="Y15" s="2"/>
      <c r="Z15" s="2"/>
    </row>
    <row r="16" spans="1:26" ht="21" x14ac:dyDescent="0.5">
      <c r="A16" s="9"/>
      <c r="B16" s="41"/>
      <c r="C16" s="32"/>
      <c r="D16" s="32"/>
      <c r="E16" s="32"/>
      <c r="F16" s="32"/>
      <c r="G16" s="32"/>
      <c r="H16" s="32"/>
      <c r="I16" s="32"/>
      <c r="J16" s="32"/>
      <c r="K16" s="32"/>
      <c r="L16" s="32"/>
      <c r="M16" s="32"/>
      <c r="N16" s="32"/>
      <c r="Q16" s="2"/>
      <c r="R16" s="2"/>
      <c r="S16" s="2"/>
      <c r="T16" s="2"/>
      <c r="U16" s="2"/>
      <c r="V16" s="2"/>
      <c r="W16" s="2"/>
      <c r="X16" s="2"/>
      <c r="Y16" s="2"/>
      <c r="Z16" s="2"/>
    </row>
    <row r="17" spans="1:26" ht="21" x14ac:dyDescent="0.5">
      <c r="A17" s="9"/>
      <c r="B17" s="41"/>
      <c r="C17" s="32"/>
      <c r="D17" s="32"/>
      <c r="E17" s="32"/>
      <c r="F17" s="32"/>
      <c r="G17" s="32"/>
      <c r="H17" s="32"/>
      <c r="I17" s="32"/>
      <c r="J17" s="32"/>
      <c r="K17" s="32"/>
      <c r="L17" s="32"/>
      <c r="M17" s="32"/>
      <c r="N17" s="32"/>
      <c r="Q17" s="2"/>
      <c r="R17" s="2"/>
      <c r="S17" s="2"/>
      <c r="T17" s="2"/>
      <c r="U17" s="2"/>
      <c r="V17" s="2"/>
      <c r="W17" s="2"/>
      <c r="X17" s="2"/>
      <c r="Y17" s="2"/>
      <c r="Z17" s="2"/>
    </row>
    <row r="18" spans="1:26" ht="21" x14ac:dyDescent="0.5">
      <c r="A18" s="9"/>
      <c r="B18" s="23"/>
      <c r="C18" s="32"/>
      <c r="D18" s="32"/>
      <c r="E18" s="32"/>
      <c r="F18" s="32"/>
      <c r="G18" s="32"/>
      <c r="H18" s="32"/>
      <c r="I18" s="32"/>
      <c r="J18" s="32"/>
      <c r="K18" s="32"/>
      <c r="L18" s="32"/>
      <c r="M18" s="32"/>
      <c r="N18" s="32"/>
    </row>
    <row r="19" spans="1:26" ht="21" x14ac:dyDescent="0.5">
      <c r="A19" s="9"/>
      <c r="B19" s="41"/>
      <c r="C19" s="32"/>
      <c r="D19" s="32"/>
      <c r="E19" s="32"/>
      <c r="F19" s="32"/>
      <c r="G19" s="32"/>
      <c r="H19" s="32"/>
      <c r="I19" s="32"/>
      <c r="J19" s="32"/>
      <c r="K19" s="32"/>
      <c r="L19" s="32"/>
      <c r="M19" s="32"/>
      <c r="N19" s="32"/>
      <c r="Q19" s="2"/>
      <c r="R19" s="2"/>
      <c r="S19" s="2"/>
      <c r="T19" s="2"/>
      <c r="U19" s="2"/>
      <c r="V19" s="2"/>
      <c r="W19" s="2"/>
      <c r="X19" s="2"/>
      <c r="Y19" s="2"/>
      <c r="Z19" s="2"/>
    </row>
    <row r="20" spans="1:26" ht="21" x14ac:dyDescent="0.5">
      <c r="A20" s="9"/>
      <c r="B20" s="41"/>
      <c r="C20" s="32"/>
      <c r="D20" s="32"/>
      <c r="E20" s="32"/>
      <c r="F20" s="32"/>
      <c r="G20" s="32"/>
      <c r="H20" s="32"/>
      <c r="I20" s="32"/>
      <c r="J20" s="32"/>
      <c r="K20" s="32"/>
      <c r="L20" s="32"/>
      <c r="M20" s="32"/>
      <c r="N20" s="32"/>
      <c r="Q20" s="2"/>
      <c r="R20" s="2"/>
      <c r="S20" s="2"/>
      <c r="T20" s="2"/>
      <c r="U20" s="2"/>
      <c r="V20" s="2"/>
      <c r="W20" s="2"/>
      <c r="X20" s="2"/>
      <c r="Y20" s="2"/>
      <c r="Z20" s="2"/>
    </row>
    <row r="21" spans="1:26" s="32" customFormat="1" ht="21" x14ac:dyDescent="0.5">
      <c r="A21" s="9"/>
      <c r="B21" s="41"/>
    </row>
    <row r="22" spans="1:26" s="32" customFormat="1" ht="21" x14ac:dyDescent="0.5">
      <c r="A22" s="9"/>
      <c r="B22" s="23"/>
    </row>
    <row r="23" spans="1:26" s="32" customFormat="1" ht="21" x14ac:dyDescent="0.5">
      <c r="A23" s="9"/>
      <c r="B23" s="41"/>
      <c r="C23" s="43"/>
      <c r="D23" s="43"/>
      <c r="E23" s="43"/>
      <c r="F23" s="43"/>
      <c r="G23" s="43"/>
      <c r="H23" s="43"/>
      <c r="I23" s="43"/>
      <c r="J23" s="43"/>
      <c r="K23" s="43"/>
      <c r="L23" s="43"/>
      <c r="M23" s="43"/>
      <c r="N23" s="43"/>
    </row>
    <row r="24" spans="1:26" s="32" customFormat="1" ht="21" x14ac:dyDescent="0.5">
      <c r="A24" s="9"/>
      <c r="B24" s="41"/>
      <c r="C24" s="43"/>
      <c r="D24" s="43"/>
      <c r="E24" s="43"/>
      <c r="F24" s="43"/>
      <c r="G24" s="43"/>
      <c r="H24" s="43"/>
      <c r="I24" s="43"/>
      <c r="J24" s="43"/>
      <c r="K24" s="43"/>
      <c r="L24" s="43"/>
      <c r="M24" s="43"/>
      <c r="N24" s="43"/>
    </row>
    <row r="25" spans="1:26" s="32" customFormat="1" ht="21" x14ac:dyDescent="0.5">
      <c r="A25" s="9"/>
      <c r="B25" s="41"/>
    </row>
    <row r="26" spans="1:26" s="32" customFormat="1" ht="21" x14ac:dyDescent="0.5">
      <c r="A26" s="9"/>
      <c r="B26" s="23"/>
    </row>
    <row r="27" spans="1:26" s="32" customFormat="1" ht="21" x14ac:dyDescent="0.5">
      <c r="A27" s="9"/>
      <c r="B27" s="41"/>
    </row>
    <row r="28" spans="1:26" s="32" customFormat="1" ht="21" x14ac:dyDescent="0.5">
      <c r="A28" s="9"/>
      <c r="B28" s="41"/>
    </row>
    <row r="29" spans="1:26" s="32" customFormat="1" ht="21" x14ac:dyDescent="0.5">
      <c r="A29" s="9"/>
      <c r="B29" s="41"/>
    </row>
    <row r="30" spans="1:26" s="32" customFormat="1" ht="21" x14ac:dyDescent="0.5">
      <c r="A30" s="9"/>
      <c r="B30" s="41"/>
    </row>
    <row r="31" spans="1:26" s="32" customFormat="1" ht="21" x14ac:dyDescent="0.5">
      <c r="A31" s="9"/>
      <c r="B31" s="23"/>
    </row>
    <row r="32" spans="1:26" s="32" customFormat="1" ht="21" x14ac:dyDescent="0.5">
      <c r="A32" s="9"/>
      <c r="B32" s="41"/>
    </row>
    <row r="33" spans="1:26" s="32" customFormat="1" ht="21" x14ac:dyDescent="0.5">
      <c r="A33" s="9"/>
      <c r="B33" s="41"/>
    </row>
    <row r="34" spans="1:26" s="32" customFormat="1" ht="21" x14ac:dyDescent="0.5">
      <c r="A34" s="9"/>
      <c r="B34" s="41"/>
    </row>
    <row r="35" spans="1:26" ht="21" x14ac:dyDescent="0.5">
      <c r="A35" s="9"/>
      <c r="B35" s="41"/>
      <c r="C35" s="32"/>
      <c r="D35" s="32"/>
      <c r="E35" s="32"/>
      <c r="F35" s="32"/>
      <c r="G35" s="32"/>
      <c r="H35" s="32"/>
      <c r="I35" s="32"/>
      <c r="J35" s="32"/>
      <c r="K35" s="32"/>
      <c r="L35" s="32"/>
      <c r="M35" s="32"/>
      <c r="N35" s="32"/>
      <c r="O35" s="2"/>
      <c r="Q35" s="2"/>
      <c r="R35" s="2"/>
      <c r="S35" s="2"/>
      <c r="T35" s="2"/>
      <c r="U35" s="2"/>
      <c r="V35" s="2"/>
      <c r="W35" s="2"/>
      <c r="X35" s="2"/>
      <c r="Y35" s="2"/>
      <c r="Z35" s="2"/>
    </row>
    <row r="36" spans="1:26" ht="102.5" customHeight="1" x14ac:dyDescent="0.35">
      <c r="B36" s="109"/>
      <c r="C36" s="109"/>
      <c r="D36" s="109"/>
      <c r="E36" s="109"/>
      <c r="F36" s="109"/>
      <c r="G36" s="109"/>
      <c r="H36" s="109"/>
      <c r="I36" s="109"/>
      <c r="J36" s="109"/>
      <c r="K36" s="109"/>
      <c r="L36" s="109"/>
      <c r="M36" s="109"/>
      <c r="N36" s="48"/>
    </row>
    <row r="37" spans="1:26" ht="14.5" customHeight="1" x14ac:dyDescent="0.45">
      <c r="B37" s="107"/>
      <c r="C37" s="107"/>
      <c r="D37" s="107"/>
      <c r="E37" s="107"/>
      <c r="F37" s="107"/>
      <c r="G37" s="107"/>
      <c r="H37" s="107"/>
      <c r="I37" s="107"/>
      <c r="J37" s="107"/>
      <c r="K37" s="107"/>
      <c r="L37" s="44"/>
      <c r="M37" s="44"/>
      <c r="N37" s="44"/>
    </row>
    <row r="38" spans="1:26" ht="14.5" customHeight="1" x14ac:dyDescent="0.45">
      <c r="B38" s="107"/>
      <c r="C38" s="107"/>
      <c r="D38" s="107"/>
      <c r="E38" s="107"/>
      <c r="F38" s="107"/>
      <c r="G38" s="107"/>
      <c r="H38" s="107"/>
      <c r="I38" s="107"/>
      <c r="J38" s="107"/>
      <c r="K38" s="107"/>
      <c r="L38" s="44"/>
      <c r="M38" s="44"/>
      <c r="N38" s="44"/>
    </row>
    <row r="39" spans="1:26" ht="14.5" customHeight="1" x14ac:dyDescent="0.45">
      <c r="B39" s="108"/>
      <c r="C39" s="108"/>
      <c r="D39" s="108"/>
      <c r="E39" s="108"/>
      <c r="F39" s="108"/>
      <c r="G39" s="108"/>
      <c r="H39" s="108"/>
      <c r="I39" s="108"/>
      <c r="J39" s="108"/>
      <c r="K39" s="108"/>
      <c r="L39" s="44"/>
      <c r="M39" s="44"/>
      <c r="N39" s="44"/>
    </row>
    <row r="40" spans="1:26" ht="14.5" customHeight="1" x14ac:dyDescent="0.35"/>
    <row r="41" spans="1:26" ht="14.5" customHeight="1" x14ac:dyDescent="0.35"/>
    <row r="42" spans="1:26" ht="14.5" customHeight="1" x14ac:dyDescent="0.35"/>
    <row r="43" spans="1:26" ht="14.5" customHeight="1" x14ac:dyDescent="0.35"/>
    <row r="44" spans="1:26" ht="14.5" customHeight="1" x14ac:dyDescent="0.35"/>
    <row r="45" spans="1:26" ht="14.5" customHeight="1" x14ac:dyDescent="0.35"/>
    <row r="46" spans="1:26" ht="14.5" customHeight="1" x14ac:dyDescent="0.35"/>
    <row r="47" spans="1:26" ht="14.5" customHeight="1" x14ac:dyDescent="0.35"/>
    <row r="48" spans="1:26" ht="14.5" customHeight="1" x14ac:dyDescent="0.35"/>
    <row r="49" ht="14.5" customHeight="1" x14ac:dyDescent="0.35"/>
    <row r="50" ht="14.5" customHeight="1" x14ac:dyDescent="0.35"/>
    <row r="51" ht="14.5" customHeight="1" x14ac:dyDescent="0.35"/>
    <row r="52" ht="14.5" customHeight="1" x14ac:dyDescent="0.35"/>
    <row r="53" ht="14.5" customHeight="1" x14ac:dyDescent="0.35"/>
    <row r="54" ht="14.5" customHeight="1" x14ac:dyDescent="0.35"/>
    <row r="55" ht="14.5" customHeight="1" x14ac:dyDescent="0.35"/>
    <row r="56"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row r="65" ht="14.5" customHeight="1" x14ac:dyDescent="0.35"/>
    <row r="66" ht="14.5" customHeight="1" x14ac:dyDescent="0.35"/>
    <row r="67" ht="14.5" customHeight="1" x14ac:dyDescent="0.35"/>
    <row r="68" ht="14.5" customHeight="1" x14ac:dyDescent="0.35"/>
    <row r="69" ht="14.5" customHeight="1" x14ac:dyDescent="0.35"/>
    <row r="70" ht="14.5" customHeight="1" x14ac:dyDescent="0.35"/>
    <row r="71" ht="14.5" customHeight="1" x14ac:dyDescent="0.35"/>
    <row r="72" ht="14.5" customHeight="1" x14ac:dyDescent="0.35"/>
    <row r="73" ht="14.5" customHeight="1" x14ac:dyDescent="0.35"/>
    <row r="74" ht="14.5" customHeight="1" x14ac:dyDescent="0.35"/>
    <row r="75" ht="14.5" customHeight="1" x14ac:dyDescent="0.35"/>
    <row r="76" ht="14.5" customHeight="1" x14ac:dyDescent="0.35"/>
    <row r="77" ht="14.5" customHeight="1" x14ac:dyDescent="0.35"/>
    <row r="78" ht="14.5" customHeight="1" x14ac:dyDescent="0.35"/>
    <row r="79" ht="14.5" customHeight="1" x14ac:dyDescent="0.35"/>
    <row r="80" ht="14.5" customHeight="1" x14ac:dyDescent="0.35"/>
    <row r="81" ht="14.5" customHeight="1" x14ac:dyDescent="0.35"/>
    <row r="82" ht="14.5" customHeight="1" x14ac:dyDescent="0.35"/>
    <row r="83" ht="14.5" customHeight="1" x14ac:dyDescent="0.35"/>
    <row r="84" ht="14.5" customHeight="1" x14ac:dyDescent="0.35"/>
    <row r="85" ht="14.5" customHeight="1" x14ac:dyDescent="0.35"/>
    <row r="86" ht="14.5" customHeight="1" x14ac:dyDescent="0.35"/>
    <row r="87" ht="14.5" customHeight="1" x14ac:dyDescent="0.35"/>
    <row r="88" ht="14.5" customHeight="1" x14ac:dyDescent="0.35"/>
    <row r="89" ht="14.5" customHeight="1" x14ac:dyDescent="0.35"/>
    <row r="90" ht="14.5" customHeight="1" x14ac:dyDescent="0.35"/>
    <row r="91" ht="14.5" customHeight="1" x14ac:dyDescent="0.35"/>
    <row r="92" ht="14.5" customHeight="1" x14ac:dyDescent="0.35"/>
    <row r="93" ht="14.5" customHeight="1" x14ac:dyDescent="0.35"/>
    <row r="94" ht="14.5" customHeight="1" x14ac:dyDescent="0.35"/>
    <row r="95" ht="14.5" customHeight="1" x14ac:dyDescent="0.35"/>
    <row r="96" ht="14.5" customHeight="1" x14ac:dyDescent="0.35"/>
    <row r="97" ht="14.5" customHeight="1" x14ac:dyDescent="0.35"/>
    <row r="98" ht="14.5" customHeight="1" x14ac:dyDescent="0.35"/>
    <row r="99" ht="14.5" customHeight="1" x14ac:dyDescent="0.35"/>
    <row r="100" ht="14.5" customHeight="1" x14ac:dyDescent="0.35"/>
    <row r="101" ht="14.5" customHeight="1" x14ac:dyDescent="0.35"/>
    <row r="102" ht="14.5" customHeight="1" x14ac:dyDescent="0.35"/>
    <row r="103" ht="14.5" customHeight="1" x14ac:dyDescent="0.35"/>
    <row r="104" ht="14.5" customHeight="1" x14ac:dyDescent="0.35"/>
    <row r="105" ht="14.5" customHeight="1" x14ac:dyDescent="0.35"/>
    <row r="106" ht="14.5" customHeight="1" x14ac:dyDescent="0.35"/>
    <row r="107" ht="14.5" customHeight="1" x14ac:dyDescent="0.35"/>
    <row r="108" ht="14.5" customHeight="1" x14ac:dyDescent="0.35"/>
    <row r="109" ht="14.5" customHeight="1" x14ac:dyDescent="0.35"/>
    <row r="110" ht="14.5" customHeight="1" x14ac:dyDescent="0.35"/>
    <row r="111" ht="14.5" customHeight="1" x14ac:dyDescent="0.35"/>
    <row r="112" ht="14.5" customHeight="1" x14ac:dyDescent="0.35"/>
    <row r="113" ht="14.5" customHeight="1" x14ac:dyDescent="0.35"/>
    <row r="114" ht="14.5" customHeight="1" x14ac:dyDescent="0.35"/>
    <row r="115" ht="14.5" customHeight="1" x14ac:dyDescent="0.35"/>
    <row r="116" ht="14.5" customHeight="1" x14ac:dyDescent="0.35"/>
    <row r="117" ht="14.5" customHeight="1" x14ac:dyDescent="0.35"/>
    <row r="118" ht="14.5" customHeight="1" x14ac:dyDescent="0.35"/>
    <row r="119" ht="14.5" customHeight="1" x14ac:dyDescent="0.35"/>
    <row r="120" ht="14.5" customHeight="1" x14ac:dyDescent="0.35"/>
    <row r="121" ht="14.5" customHeight="1" x14ac:dyDescent="0.35"/>
    <row r="122" ht="14.5" customHeight="1" x14ac:dyDescent="0.35"/>
    <row r="123" ht="14.5" customHeight="1" x14ac:dyDescent="0.35"/>
    <row r="124" ht="14.5" customHeight="1" x14ac:dyDescent="0.35"/>
    <row r="125" ht="14.5" customHeight="1" x14ac:dyDescent="0.35"/>
    <row r="126" ht="14.5" customHeight="1" x14ac:dyDescent="0.35"/>
    <row r="127" ht="14.5" customHeight="1" x14ac:dyDescent="0.35"/>
    <row r="128" ht="14.5" customHeight="1" x14ac:dyDescent="0.35"/>
    <row r="129" ht="14.5" customHeight="1" x14ac:dyDescent="0.35"/>
    <row r="130" ht="14.5" customHeight="1" x14ac:dyDescent="0.35"/>
    <row r="131" ht="14.5" customHeight="1" x14ac:dyDescent="0.35"/>
    <row r="132" ht="14.5" customHeight="1" x14ac:dyDescent="0.35"/>
    <row r="133" ht="14.5" customHeight="1" x14ac:dyDescent="0.35"/>
    <row r="134" ht="14.5" customHeight="1" x14ac:dyDescent="0.35"/>
    <row r="135" ht="14.5" customHeight="1" x14ac:dyDescent="0.35"/>
    <row r="136" ht="14.5" customHeight="1" x14ac:dyDescent="0.35"/>
    <row r="137" ht="14.5" customHeight="1" x14ac:dyDescent="0.35"/>
    <row r="138" ht="14.5" customHeight="1" x14ac:dyDescent="0.35"/>
    <row r="139" ht="14.5" customHeight="1" x14ac:dyDescent="0.35"/>
    <row r="140" ht="14.5" customHeight="1" x14ac:dyDescent="0.35"/>
    <row r="141" ht="14.5" customHeight="1" x14ac:dyDescent="0.35"/>
    <row r="142" ht="14.5" customHeight="1" x14ac:dyDescent="0.35"/>
    <row r="143" ht="14.5" customHeight="1" x14ac:dyDescent="0.35"/>
    <row r="144" ht="14.5" customHeight="1" x14ac:dyDescent="0.35"/>
    <row r="145" ht="14.5" customHeight="1" x14ac:dyDescent="0.35"/>
    <row r="146" ht="14.5" customHeight="1" x14ac:dyDescent="0.35"/>
    <row r="147" ht="14.5" customHeight="1" x14ac:dyDescent="0.35"/>
    <row r="148" ht="14.5" customHeight="1" x14ac:dyDescent="0.35"/>
    <row r="149" ht="14.5" customHeight="1" x14ac:dyDescent="0.35"/>
    <row r="150" ht="14.5" customHeight="1" x14ac:dyDescent="0.35"/>
    <row r="151" ht="14.5" customHeight="1" x14ac:dyDescent="0.35"/>
    <row r="152" ht="14.5" customHeight="1" x14ac:dyDescent="0.35"/>
    <row r="153" ht="14.5" customHeight="1" x14ac:dyDescent="0.35"/>
    <row r="154" ht="14.5" customHeight="1" x14ac:dyDescent="0.35"/>
    <row r="155" ht="14.5" customHeight="1" x14ac:dyDescent="0.35"/>
    <row r="156" ht="14.5" customHeight="1" x14ac:dyDescent="0.35"/>
    <row r="157" ht="14.5" customHeight="1" x14ac:dyDescent="0.35"/>
    <row r="158" ht="14.5" customHeight="1" x14ac:dyDescent="0.35"/>
    <row r="159" ht="14.5" customHeight="1" x14ac:dyDescent="0.35"/>
    <row r="160" ht="14.5" customHeight="1" x14ac:dyDescent="0.35"/>
    <row r="161" ht="14.5" customHeight="1" x14ac:dyDescent="0.35"/>
    <row r="162" ht="14.5" customHeight="1" x14ac:dyDescent="0.35"/>
    <row r="163" ht="14.5" customHeight="1" x14ac:dyDescent="0.35"/>
    <row r="164" ht="14.5" customHeight="1" x14ac:dyDescent="0.35"/>
    <row r="165" ht="14.5" customHeight="1" x14ac:dyDescent="0.35"/>
    <row r="166" ht="14.5" customHeight="1" x14ac:dyDescent="0.35"/>
    <row r="167" ht="14.5" customHeight="1" x14ac:dyDescent="0.35"/>
    <row r="168" ht="14.5" customHeight="1" x14ac:dyDescent="0.35"/>
    <row r="169" ht="14.5" customHeight="1" x14ac:dyDescent="0.35"/>
    <row r="170" ht="14.5" customHeight="1" x14ac:dyDescent="0.35"/>
    <row r="171" ht="14.5" customHeight="1" x14ac:dyDescent="0.35"/>
    <row r="172" ht="14.5" customHeight="1" x14ac:dyDescent="0.35"/>
    <row r="173" ht="14.5" customHeight="1" x14ac:dyDescent="0.35"/>
    <row r="174" ht="14.5" customHeight="1" x14ac:dyDescent="0.35"/>
    <row r="175" ht="14.5" customHeight="1" x14ac:dyDescent="0.35"/>
    <row r="176" ht="14.5" customHeight="1" x14ac:dyDescent="0.35"/>
    <row r="177" ht="14.5" customHeight="1" x14ac:dyDescent="0.35"/>
    <row r="178" ht="14.5" customHeight="1" x14ac:dyDescent="0.35"/>
    <row r="179" ht="14.5" customHeight="1" x14ac:dyDescent="0.35"/>
    <row r="180" ht="14.5" customHeight="1" x14ac:dyDescent="0.35"/>
    <row r="181" ht="14.5" customHeight="1" x14ac:dyDescent="0.35"/>
    <row r="182" ht="14.5" customHeight="1" x14ac:dyDescent="0.35"/>
    <row r="183" ht="14.5" customHeight="1" x14ac:dyDescent="0.35"/>
    <row r="184" ht="14.5" customHeight="1" x14ac:dyDescent="0.35"/>
    <row r="185" ht="14.5" customHeight="1" x14ac:dyDescent="0.35"/>
  </sheetData>
  <mergeCells count="4">
    <mergeCell ref="B36:M36"/>
    <mergeCell ref="B37:K37"/>
    <mergeCell ref="B38:K38"/>
    <mergeCell ref="B39:K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264F-8606-4AAD-86BA-A8ABB6000980}">
  <dimension ref="A1:AK81"/>
  <sheetViews>
    <sheetView showGridLines="0" zoomScale="50" zoomScaleNormal="50" workbookViewId="0">
      <pane xSplit="2" ySplit="6" topLeftCell="C7" activePane="bottomRight" state="frozen"/>
      <selection activeCell="B25" sqref="B25"/>
      <selection pane="topRight" activeCell="B25" sqref="B25"/>
      <selection pane="bottomLeft" activeCell="B25" sqref="B25"/>
      <selection pane="bottomRight"/>
    </sheetView>
  </sheetViews>
  <sheetFormatPr defaultColWidth="0" defaultRowHeight="18.5" zeroHeight="1" x14ac:dyDescent="0.45"/>
  <cols>
    <col min="1" max="1" width="7.1796875" style="9" customWidth="1"/>
    <col min="2" max="2" width="75.1796875" customWidth="1"/>
    <col min="3" max="14" width="13.36328125" style="5" customWidth="1"/>
    <col min="15" max="15" width="3.36328125" style="17" customWidth="1"/>
    <col min="16" max="18" width="13.36328125" style="5" customWidth="1"/>
    <col min="19" max="19" width="13.36328125" customWidth="1"/>
    <col min="20" max="20" width="13.36328125" hidden="1" customWidth="1"/>
    <col min="21" max="21" width="10.36328125" hidden="1" customWidth="1"/>
    <col min="22" max="22" width="10.08984375" hidden="1" customWidth="1"/>
    <col min="23" max="23" width="10.36328125" hidden="1" customWidth="1"/>
    <col min="24" max="26" width="10.81640625" hidden="1" customWidth="1"/>
    <col min="27" max="27" width="11.1796875" hidden="1" customWidth="1"/>
    <col min="28" max="29" width="11" hidden="1" customWidth="1"/>
    <col min="30" max="30" width="10.81640625" hidden="1" customWidth="1"/>
    <col min="31" max="16384" width="8.81640625" hidden="1"/>
  </cols>
  <sheetData>
    <row r="1" spans="1:37" x14ac:dyDescent="0.45"/>
    <row r="2" spans="1:37" x14ac:dyDescent="0.45"/>
    <row r="3" spans="1:37" x14ac:dyDescent="0.45"/>
    <row r="4" spans="1:37" x14ac:dyDescent="0.45"/>
    <row r="5" spans="1:37" x14ac:dyDescent="0.45">
      <c r="C5" s="6"/>
      <c r="D5" s="6"/>
      <c r="E5" s="6"/>
      <c r="F5" s="6"/>
      <c r="G5" s="6"/>
      <c r="H5" s="6"/>
      <c r="I5" s="6"/>
      <c r="J5" s="6"/>
      <c r="K5" s="6"/>
      <c r="L5" s="6"/>
      <c r="M5" s="6"/>
      <c r="N5" s="6"/>
      <c r="P5" s="6"/>
      <c r="Q5" s="6"/>
      <c r="R5" s="6"/>
    </row>
    <row r="6" spans="1:37" s="39" customFormat="1" ht="21" x14ac:dyDescent="0.5">
      <c r="A6" s="38"/>
      <c r="B6" s="49" t="s">
        <v>1</v>
      </c>
      <c r="C6" s="50" t="s">
        <v>101</v>
      </c>
      <c r="D6" s="51" t="s">
        <v>0</v>
      </c>
      <c r="E6" s="51" t="s">
        <v>106</v>
      </c>
      <c r="F6" s="51" t="s">
        <v>107</v>
      </c>
      <c r="G6" s="51" t="s">
        <v>108</v>
      </c>
      <c r="H6" s="51" t="s">
        <v>127</v>
      </c>
      <c r="I6" s="51" t="s">
        <v>132</v>
      </c>
      <c r="J6" s="51" t="s">
        <v>136</v>
      </c>
      <c r="K6" s="51" t="s">
        <v>138</v>
      </c>
      <c r="L6" s="51" t="s">
        <v>145</v>
      </c>
      <c r="M6" s="51" t="s">
        <v>146</v>
      </c>
      <c r="N6" s="68" t="s">
        <v>153</v>
      </c>
      <c r="O6" s="94"/>
      <c r="P6" s="96">
        <v>2021</v>
      </c>
      <c r="Q6" s="96">
        <v>2022</v>
      </c>
      <c r="R6" s="97">
        <v>2023</v>
      </c>
    </row>
    <row r="7" spans="1:37" ht="21" x14ac:dyDescent="0.5">
      <c r="B7" s="21" t="s">
        <v>2</v>
      </c>
      <c r="C7" s="22"/>
      <c r="D7" s="22"/>
      <c r="E7" s="22"/>
      <c r="F7" s="22"/>
      <c r="G7" s="22"/>
      <c r="H7" s="22"/>
      <c r="I7" s="22"/>
      <c r="J7" s="22"/>
      <c r="K7" s="22"/>
      <c r="L7" s="22"/>
      <c r="M7" s="22"/>
      <c r="N7" s="22"/>
      <c r="O7" s="32"/>
      <c r="P7" s="22"/>
      <c r="Q7" s="22"/>
      <c r="R7" s="22"/>
    </row>
    <row r="8" spans="1:37" ht="21" x14ac:dyDescent="0.5">
      <c r="A8" s="10"/>
      <c r="B8" s="23" t="s">
        <v>3</v>
      </c>
      <c r="C8" s="22">
        <v>28809.5</v>
      </c>
      <c r="D8" s="22">
        <v>30555.599999999999</v>
      </c>
      <c r="E8" s="22">
        <v>27352.2</v>
      </c>
      <c r="F8" s="22">
        <v>29944.5</v>
      </c>
      <c r="G8" s="22">
        <v>28916.6</v>
      </c>
      <c r="H8" s="22">
        <v>27935.9</v>
      </c>
      <c r="I8" s="22">
        <v>27999.7</v>
      </c>
      <c r="J8" s="22">
        <v>30659.200000000001</v>
      </c>
      <c r="K8" s="22">
        <v>29067.5</v>
      </c>
      <c r="L8" s="22">
        <v>29390.1</v>
      </c>
      <c r="M8" s="22">
        <v>32423</v>
      </c>
      <c r="N8" s="22">
        <v>37152.6</v>
      </c>
      <c r="O8" s="92"/>
      <c r="P8" s="22">
        <v>29944.5</v>
      </c>
      <c r="Q8" s="22">
        <v>30659.200000000001</v>
      </c>
      <c r="R8" s="22">
        <v>37152.6</v>
      </c>
      <c r="V8" s="4"/>
      <c r="W8" s="4"/>
      <c r="X8" s="4"/>
      <c r="Y8" s="4"/>
      <c r="Z8" s="4"/>
      <c r="AA8" s="4"/>
      <c r="AB8" s="4"/>
      <c r="AC8" s="4"/>
      <c r="AD8" s="4"/>
      <c r="AE8" s="2"/>
      <c r="AF8" s="2"/>
      <c r="AG8" s="2"/>
      <c r="AH8" s="2"/>
      <c r="AI8" s="2"/>
      <c r="AJ8" s="2"/>
      <c r="AK8" s="2"/>
    </row>
    <row r="9" spans="1:37" ht="21" x14ac:dyDescent="0.5">
      <c r="A9" s="10"/>
      <c r="B9" s="24" t="s">
        <v>4</v>
      </c>
      <c r="C9" s="25">
        <v>1863.5</v>
      </c>
      <c r="D9" s="25">
        <v>5872.7</v>
      </c>
      <c r="E9" s="25">
        <v>3041.9</v>
      </c>
      <c r="F9" s="25">
        <v>4495.6000000000004</v>
      </c>
      <c r="G9" s="25">
        <v>4169.6000000000004</v>
      </c>
      <c r="H9" s="25">
        <v>3786.8</v>
      </c>
      <c r="I9" s="25">
        <v>2343.1999999999998</v>
      </c>
      <c r="J9" s="25">
        <v>1512.6</v>
      </c>
      <c r="K9" s="25">
        <v>1855.6</v>
      </c>
      <c r="L9" s="25">
        <v>2202.6999999999998</v>
      </c>
      <c r="M9" s="25">
        <v>3693.1</v>
      </c>
      <c r="N9" s="25">
        <v>2176.4</v>
      </c>
      <c r="O9" s="92"/>
      <c r="P9" s="25">
        <v>4495.6000000000004</v>
      </c>
      <c r="Q9" s="25">
        <v>1512.6</v>
      </c>
      <c r="R9" s="25">
        <v>2176.4</v>
      </c>
      <c r="V9" s="4"/>
      <c r="W9" s="4"/>
      <c r="X9" s="4"/>
      <c r="Y9" s="4"/>
      <c r="Z9" s="4"/>
      <c r="AA9" s="4"/>
      <c r="AB9" s="4"/>
      <c r="AC9" s="4"/>
      <c r="AD9" s="4"/>
      <c r="AE9" s="2"/>
      <c r="AF9" s="2"/>
      <c r="AG9" s="2"/>
      <c r="AH9" s="2"/>
      <c r="AI9" s="2"/>
      <c r="AJ9" s="2"/>
      <c r="AK9" s="2"/>
    </row>
    <row r="10" spans="1:37" ht="21" x14ac:dyDescent="0.5">
      <c r="A10" s="10"/>
      <c r="B10" s="24" t="s">
        <v>5</v>
      </c>
      <c r="C10" s="25">
        <v>8673.7999999999993</v>
      </c>
      <c r="D10" s="25">
        <v>4999.6000000000004</v>
      </c>
      <c r="E10" s="25">
        <v>2246</v>
      </c>
      <c r="F10" s="25">
        <v>1993</v>
      </c>
      <c r="G10" s="25">
        <v>2524</v>
      </c>
      <c r="H10" s="25">
        <v>2488</v>
      </c>
      <c r="I10" s="25">
        <v>2716.1</v>
      </c>
      <c r="J10" s="25">
        <v>3453.8</v>
      </c>
      <c r="K10" s="25">
        <v>3257.3</v>
      </c>
      <c r="L10" s="25">
        <v>3493.4</v>
      </c>
      <c r="M10" s="25">
        <v>2042.5</v>
      </c>
      <c r="N10" s="25">
        <v>3481.5</v>
      </c>
      <c r="O10" s="92"/>
      <c r="P10" s="25">
        <v>1993</v>
      </c>
      <c r="Q10" s="25">
        <v>3453.8</v>
      </c>
      <c r="R10" s="25">
        <v>3481.5</v>
      </c>
      <c r="V10" s="4"/>
      <c r="W10" s="4"/>
      <c r="X10" s="4"/>
      <c r="Y10" s="4"/>
      <c r="Z10" s="4"/>
      <c r="AA10" s="4"/>
      <c r="AB10" s="4"/>
      <c r="AC10" s="4"/>
      <c r="AD10" s="4"/>
      <c r="AE10" s="2"/>
      <c r="AF10" s="2"/>
      <c r="AG10" s="2"/>
      <c r="AH10" s="2"/>
      <c r="AI10" s="2"/>
      <c r="AJ10" s="2"/>
      <c r="AK10" s="2"/>
    </row>
    <row r="11" spans="1:37" ht="21" x14ac:dyDescent="0.5">
      <c r="A11" s="10"/>
      <c r="B11" s="24" t="s">
        <v>104</v>
      </c>
      <c r="C11" s="25">
        <v>663.1</v>
      </c>
      <c r="D11" s="25">
        <v>842.7</v>
      </c>
      <c r="E11" s="25">
        <v>1616.1</v>
      </c>
      <c r="F11" s="25">
        <v>2346.5</v>
      </c>
      <c r="G11" s="25">
        <v>2498.8000000000002</v>
      </c>
      <c r="H11" s="25">
        <v>2856.9</v>
      </c>
      <c r="I11" s="25">
        <v>3074.1</v>
      </c>
      <c r="J11" s="25">
        <v>3960.9</v>
      </c>
      <c r="K11" s="25">
        <v>4026.5</v>
      </c>
      <c r="L11" s="25">
        <v>4099.3</v>
      </c>
      <c r="M11" s="25">
        <v>4576.7</v>
      </c>
      <c r="N11" s="25">
        <v>6397.9</v>
      </c>
      <c r="O11" s="32"/>
      <c r="P11" s="25">
        <v>2346.5</v>
      </c>
      <c r="Q11" s="25">
        <v>3960.9</v>
      </c>
      <c r="R11" s="25">
        <v>6397.9</v>
      </c>
      <c r="V11" s="4"/>
      <c r="W11" s="4"/>
      <c r="X11" s="4"/>
      <c r="Y11" s="4"/>
      <c r="Z11" s="4"/>
      <c r="AA11" s="4"/>
      <c r="AB11" s="4"/>
      <c r="AC11" s="4"/>
      <c r="AD11" s="4"/>
      <c r="AE11" s="2"/>
      <c r="AF11" s="2"/>
      <c r="AG11" s="2"/>
      <c r="AH11" s="2"/>
      <c r="AI11" s="2"/>
      <c r="AJ11" s="2"/>
      <c r="AK11" s="2"/>
    </row>
    <row r="12" spans="1:37" ht="21" x14ac:dyDescent="0.5">
      <c r="A12" s="10"/>
      <c r="B12" s="24" t="s">
        <v>6</v>
      </c>
      <c r="C12" s="25">
        <v>15344.5</v>
      </c>
      <c r="D12" s="25">
        <v>16896.900000000001</v>
      </c>
      <c r="E12" s="25">
        <v>18456.400000000001</v>
      </c>
      <c r="F12" s="25">
        <v>19286.599999999999</v>
      </c>
      <c r="G12" s="25">
        <v>18412.099999999999</v>
      </c>
      <c r="H12" s="25">
        <v>17635.599999999999</v>
      </c>
      <c r="I12" s="25">
        <v>18842.2</v>
      </c>
      <c r="J12" s="25">
        <v>20694.5</v>
      </c>
      <c r="K12" s="25">
        <v>18874.8</v>
      </c>
      <c r="L12" s="25">
        <v>18503.099999999999</v>
      </c>
      <c r="M12" s="25">
        <v>21029.5</v>
      </c>
      <c r="N12" s="25">
        <v>23895.5</v>
      </c>
      <c r="O12" s="32"/>
      <c r="P12" s="25">
        <v>19286.599999999999</v>
      </c>
      <c r="Q12" s="25">
        <v>20694.5</v>
      </c>
      <c r="R12" s="25">
        <v>23895.5</v>
      </c>
      <c r="V12" s="4"/>
      <c r="W12" s="4"/>
      <c r="X12" s="4"/>
      <c r="Y12" s="4"/>
      <c r="Z12" s="4"/>
      <c r="AA12" s="4"/>
      <c r="AB12" s="4"/>
      <c r="AC12" s="4"/>
      <c r="AD12" s="4"/>
      <c r="AE12" s="2"/>
      <c r="AF12" s="2"/>
      <c r="AG12" s="2"/>
      <c r="AH12" s="2"/>
      <c r="AI12" s="2"/>
      <c r="AJ12" s="2"/>
      <c r="AK12" s="2"/>
    </row>
    <row r="13" spans="1:37" ht="21" x14ac:dyDescent="0.5">
      <c r="A13" s="10"/>
      <c r="B13" s="24" t="s">
        <v>7</v>
      </c>
      <c r="C13" s="25">
        <v>1804.9</v>
      </c>
      <c r="D13" s="25">
        <v>1412.4</v>
      </c>
      <c r="E13" s="25">
        <v>1256</v>
      </c>
      <c r="F13" s="25">
        <v>886.1</v>
      </c>
      <c r="G13" s="25">
        <v>658.8</v>
      </c>
      <c r="H13" s="25">
        <v>521.9</v>
      </c>
      <c r="I13" s="25">
        <v>469.1</v>
      </c>
      <c r="J13" s="25">
        <v>484.7</v>
      </c>
      <c r="K13" s="25">
        <v>459.5</v>
      </c>
      <c r="L13" s="25">
        <v>440.9</v>
      </c>
      <c r="M13" s="25">
        <v>559.20000000000005</v>
      </c>
      <c r="N13" s="25">
        <v>459.9</v>
      </c>
      <c r="O13" s="32"/>
      <c r="P13" s="25">
        <v>886.1</v>
      </c>
      <c r="Q13" s="25">
        <v>484.7</v>
      </c>
      <c r="R13" s="25">
        <v>459.9</v>
      </c>
      <c r="V13" s="4"/>
      <c r="W13" s="4"/>
      <c r="X13" s="4"/>
      <c r="Y13" s="4"/>
      <c r="Z13" s="4"/>
      <c r="AA13" s="4"/>
      <c r="AB13" s="4"/>
      <c r="AC13" s="4"/>
      <c r="AD13" s="4"/>
      <c r="AE13" s="2"/>
      <c r="AF13" s="2"/>
      <c r="AG13" s="2"/>
      <c r="AH13" s="2"/>
      <c r="AI13" s="2"/>
      <c r="AJ13" s="2"/>
      <c r="AK13" s="2"/>
    </row>
    <row r="14" spans="1:37" ht="21" x14ac:dyDescent="0.5">
      <c r="A14" s="10"/>
      <c r="B14" s="24" t="s">
        <v>9</v>
      </c>
      <c r="C14" s="25">
        <v>56</v>
      </c>
      <c r="D14" s="25">
        <v>90.3</v>
      </c>
      <c r="E14" s="25">
        <v>148.9</v>
      </c>
      <c r="F14" s="25">
        <v>214.8</v>
      </c>
      <c r="G14" s="25">
        <v>202.7</v>
      </c>
      <c r="H14" s="25">
        <v>211</v>
      </c>
      <c r="I14" s="25">
        <v>144.30000000000001</v>
      </c>
      <c r="J14" s="25">
        <v>151</v>
      </c>
      <c r="K14" s="25">
        <v>207.9</v>
      </c>
      <c r="L14" s="25">
        <v>220.1</v>
      </c>
      <c r="M14" s="25">
        <v>118.4</v>
      </c>
      <c r="N14" s="25">
        <v>146.30000000000001</v>
      </c>
      <c r="O14" s="36"/>
      <c r="P14" s="25">
        <v>214.8</v>
      </c>
      <c r="Q14" s="25">
        <v>151</v>
      </c>
      <c r="R14" s="25">
        <v>146.30000000000001</v>
      </c>
      <c r="V14" s="4"/>
      <c r="W14" s="4"/>
      <c r="X14" s="4"/>
      <c r="Y14" s="4"/>
      <c r="Z14" s="4"/>
      <c r="AA14" s="4"/>
      <c r="AB14" s="4"/>
      <c r="AC14" s="4"/>
      <c r="AD14" s="4"/>
      <c r="AE14" s="2"/>
      <c r="AF14" s="2"/>
      <c r="AG14" s="2"/>
      <c r="AH14" s="2"/>
      <c r="AI14" s="2"/>
      <c r="AJ14" s="2"/>
      <c r="AK14" s="2"/>
    </row>
    <row r="15" spans="1:37" ht="21" x14ac:dyDescent="0.5">
      <c r="A15" s="58"/>
      <c r="B15" s="24" t="s">
        <v>169</v>
      </c>
      <c r="C15" s="25">
        <v>0</v>
      </c>
      <c r="D15" s="25">
        <v>0</v>
      </c>
      <c r="E15" s="25">
        <v>0</v>
      </c>
      <c r="F15" s="25">
        <v>0</v>
      </c>
      <c r="G15" s="25">
        <v>0</v>
      </c>
      <c r="H15" s="25">
        <v>0</v>
      </c>
      <c r="I15" s="25">
        <v>0</v>
      </c>
      <c r="J15" s="25">
        <v>0</v>
      </c>
      <c r="K15" s="25">
        <v>0</v>
      </c>
      <c r="L15" s="25">
        <v>0</v>
      </c>
      <c r="M15" s="25">
        <v>0</v>
      </c>
      <c r="N15" s="25">
        <v>210</v>
      </c>
      <c r="O15" s="32"/>
      <c r="P15" s="25">
        <v>0</v>
      </c>
      <c r="Q15" s="25">
        <v>0</v>
      </c>
      <c r="R15" s="25">
        <v>210</v>
      </c>
      <c r="V15" s="4"/>
      <c r="W15" s="4"/>
      <c r="X15" s="4"/>
      <c r="Y15" s="4"/>
      <c r="Z15" s="4"/>
      <c r="AA15" s="4"/>
      <c r="AB15" s="4"/>
      <c r="AC15" s="4"/>
      <c r="AD15" s="4"/>
      <c r="AE15" s="2"/>
      <c r="AF15" s="2"/>
      <c r="AG15" s="2"/>
      <c r="AH15" s="2"/>
      <c r="AI15" s="2"/>
      <c r="AJ15" s="2"/>
      <c r="AK15" s="2"/>
    </row>
    <row r="16" spans="1:37" ht="21" x14ac:dyDescent="0.5">
      <c r="A16" s="10"/>
      <c r="B16" s="24" t="s">
        <v>10</v>
      </c>
      <c r="C16" s="25">
        <v>114</v>
      </c>
      <c r="D16" s="25">
        <v>115.8</v>
      </c>
      <c r="E16" s="25">
        <v>172.6</v>
      </c>
      <c r="F16" s="25">
        <v>169.6</v>
      </c>
      <c r="G16" s="25">
        <v>147</v>
      </c>
      <c r="H16" s="25">
        <v>125.2</v>
      </c>
      <c r="I16" s="25">
        <v>109</v>
      </c>
      <c r="J16" s="25">
        <v>0</v>
      </c>
      <c r="K16" s="25">
        <v>133.1</v>
      </c>
      <c r="L16" s="25">
        <v>126.8</v>
      </c>
      <c r="M16" s="25">
        <v>119.9</v>
      </c>
      <c r="N16" s="25">
        <v>0</v>
      </c>
      <c r="O16" s="92"/>
      <c r="P16" s="25">
        <v>169.6</v>
      </c>
      <c r="Q16" s="25">
        <v>0</v>
      </c>
      <c r="R16" s="25">
        <v>0</v>
      </c>
      <c r="V16" s="4"/>
      <c r="W16" s="4"/>
      <c r="X16" s="4"/>
      <c r="Y16" s="4"/>
      <c r="Z16" s="4"/>
      <c r="AA16" s="4"/>
      <c r="AB16" s="4"/>
      <c r="AC16" s="4"/>
      <c r="AD16" s="4"/>
      <c r="AE16" s="2"/>
      <c r="AF16" s="2"/>
      <c r="AG16" s="2"/>
      <c r="AH16" s="2"/>
      <c r="AI16" s="2"/>
      <c r="AJ16" s="2"/>
      <c r="AK16" s="2"/>
    </row>
    <row r="17" spans="1:37" ht="21" x14ac:dyDescent="0.5">
      <c r="A17" s="10"/>
      <c r="B17" s="24" t="s">
        <v>11</v>
      </c>
      <c r="C17" s="25">
        <v>15.6</v>
      </c>
      <c r="D17" s="25">
        <v>40.799999999999997</v>
      </c>
      <c r="E17" s="25">
        <v>179.5</v>
      </c>
      <c r="F17" s="25">
        <v>219.3</v>
      </c>
      <c r="G17" s="25">
        <v>60.8</v>
      </c>
      <c r="H17" s="25">
        <v>46.1</v>
      </c>
      <c r="I17" s="25">
        <v>51.4</v>
      </c>
      <c r="J17" s="25">
        <v>36.4</v>
      </c>
      <c r="K17" s="25">
        <v>27.3</v>
      </c>
      <c r="L17" s="25">
        <v>22</v>
      </c>
      <c r="M17" s="25">
        <v>11.7</v>
      </c>
      <c r="N17" s="25">
        <v>4.2</v>
      </c>
      <c r="O17" s="92"/>
      <c r="P17" s="25">
        <v>219.3</v>
      </c>
      <c r="Q17" s="25">
        <v>36.4</v>
      </c>
      <c r="R17" s="25">
        <v>4.2</v>
      </c>
      <c r="V17" s="4"/>
      <c r="W17" s="4"/>
      <c r="X17" s="4"/>
      <c r="Y17" s="4"/>
      <c r="Z17" s="4"/>
      <c r="AA17" s="4"/>
      <c r="AB17" s="4"/>
      <c r="AC17" s="4"/>
      <c r="AD17" s="4"/>
      <c r="AE17" s="2"/>
      <c r="AF17" s="2"/>
      <c r="AG17" s="2"/>
      <c r="AH17" s="2"/>
      <c r="AI17" s="2"/>
      <c r="AJ17" s="2"/>
      <c r="AK17" s="2"/>
    </row>
    <row r="18" spans="1:37" ht="21" x14ac:dyDescent="0.5">
      <c r="A18" s="10"/>
      <c r="B18" s="24" t="s">
        <v>12</v>
      </c>
      <c r="C18" s="25">
        <v>274.10000000000002</v>
      </c>
      <c r="D18" s="25">
        <v>284.39999999999998</v>
      </c>
      <c r="E18" s="25">
        <v>234.7</v>
      </c>
      <c r="F18" s="25">
        <v>332.9</v>
      </c>
      <c r="G18" s="25">
        <v>242.7</v>
      </c>
      <c r="H18" s="25">
        <v>264.3</v>
      </c>
      <c r="I18" s="25">
        <v>250.4</v>
      </c>
      <c r="J18" s="25">
        <v>365.4</v>
      </c>
      <c r="K18" s="25">
        <v>225.4</v>
      </c>
      <c r="L18" s="25">
        <v>281.8</v>
      </c>
      <c r="M18" s="25">
        <v>272.2</v>
      </c>
      <c r="N18" s="25">
        <v>380.9</v>
      </c>
      <c r="O18" s="32"/>
      <c r="P18" s="25">
        <v>332.9</v>
      </c>
      <c r="Q18" s="25">
        <v>365.4</v>
      </c>
      <c r="R18" s="25">
        <v>380.9</v>
      </c>
      <c r="V18" s="4"/>
      <c r="W18" s="4"/>
      <c r="X18" s="4"/>
      <c r="Y18" s="4"/>
      <c r="Z18" s="4"/>
      <c r="AA18" s="4"/>
      <c r="AB18" s="4"/>
      <c r="AC18" s="4"/>
      <c r="AD18" s="4"/>
      <c r="AE18" s="2"/>
      <c r="AF18" s="2"/>
      <c r="AG18" s="2"/>
      <c r="AH18" s="2"/>
      <c r="AI18" s="2"/>
      <c r="AJ18" s="2"/>
      <c r="AK18" s="2"/>
    </row>
    <row r="19" spans="1:37" ht="21" x14ac:dyDescent="0.5">
      <c r="A19" s="10"/>
      <c r="B19" s="24"/>
      <c r="C19" s="25"/>
      <c r="D19" s="25"/>
      <c r="E19" s="25"/>
      <c r="F19" s="25"/>
      <c r="G19" s="25"/>
      <c r="H19" s="25"/>
      <c r="I19" s="25"/>
      <c r="J19" s="25"/>
      <c r="K19" s="25"/>
      <c r="L19" s="25"/>
      <c r="M19" s="25"/>
      <c r="N19" s="25"/>
      <c r="O19" s="32"/>
      <c r="P19" s="25"/>
      <c r="Q19" s="25"/>
      <c r="R19" s="25"/>
      <c r="V19" s="4"/>
      <c r="W19" s="4"/>
      <c r="X19" s="4"/>
      <c r="Y19" s="4"/>
      <c r="Z19" s="4"/>
      <c r="AA19" s="4"/>
      <c r="AB19" s="4"/>
      <c r="AC19" s="4"/>
      <c r="AD19" s="4"/>
      <c r="AE19" s="2"/>
      <c r="AF19" s="2"/>
      <c r="AG19" s="2"/>
      <c r="AH19" s="2"/>
      <c r="AI19" s="2"/>
      <c r="AJ19" s="2"/>
      <c r="AK19" s="2"/>
    </row>
    <row r="20" spans="1:37" ht="21" x14ac:dyDescent="0.5">
      <c r="A20" s="10"/>
      <c r="B20" s="23" t="s">
        <v>13</v>
      </c>
      <c r="C20" s="22">
        <v>2862.6</v>
      </c>
      <c r="D20" s="22">
        <v>6262</v>
      </c>
      <c r="E20" s="22">
        <v>12359.1</v>
      </c>
      <c r="F20" s="22">
        <v>12152.6</v>
      </c>
      <c r="G20" s="22">
        <v>11938.1</v>
      </c>
      <c r="H20" s="22">
        <v>11576.8</v>
      </c>
      <c r="I20" s="22">
        <v>11729.6</v>
      </c>
      <c r="J20" s="22">
        <v>11586.2</v>
      </c>
      <c r="K20" s="22">
        <v>11443.9</v>
      </c>
      <c r="L20" s="22">
        <v>11360.6</v>
      </c>
      <c r="M20" s="22">
        <v>11410.4</v>
      </c>
      <c r="N20" s="22">
        <v>11541</v>
      </c>
      <c r="O20" s="32"/>
      <c r="P20" s="22">
        <v>12152.6</v>
      </c>
      <c r="Q20" s="22">
        <v>11586.2</v>
      </c>
      <c r="R20" s="22">
        <v>11541</v>
      </c>
      <c r="V20" s="4"/>
      <c r="W20" s="4"/>
      <c r="X20" s="4"/>
      <c r="Y20" s="4"/>
      <c r="Z20" s="4"/>
      <c r="AA20" s="4"/>
      <c r="AB20" s="4"/>
      <c r="AC20" s="4"/>
      <c r="AD20" s="4"/>
      <c r="AE20" s="2"/>
      <c r="AF20" s="2"/>
      <c r="AG20" s="2"/>
      <c r="AH20" s="2"/>
      <c r="AI20" s="2"/>
      <c r="AJ20" s="2"/>
      <c r="AK20" s="2"/>
    </row>
    <row r="21" spans="1:37" ht="21" x14ac:dyDescent="0.5">
      <c r="A21" s="10"/>
      <c r="B21" s="24" t="s">
        <v>7</v>
      </c>
      <c r="C21" s="25">
        <v>326.3</v>
      </c>
      <c r="D21" s="25">
        <v>168.5</v>
      </c>
      <c r="E21" s="25">
        <v>92.2</v>
      </c>
      <c r="F21" s="25">
        <v>59.6</v>
      </c>
      <c r="G21" s="25">
        <v>43.8</v>
      </c>
      <c r="H21" s="25">
        <v>51.1</v>
      </c>
      <c r="I21" s="25">
        <v>38.700000000000003</v>
      </c>
      <c r="J21" s="25">
        <v>37.299999999999997</v>
      </c>
      <c r="K21" s="25">
        <v>33.700000000000003</v>
      </c>
      <c r="L21" s="25">
        <v>33.200000000000003</v>
      </c>
      <c r="M21" s="25">
        <v>38.9</v>
      </c>
      <c r="N21" s="25">
        <v>28.5</v>
      </c>
      <c r="O21" s="92"/>
      <c r="P21" s="25">
        <v>59.6</v>
      </c>
      <c r="Q21" s="25">
        <v>37.299999999999997</v>
      </c>
      <c r="R21" s="25">
        <v>28.5</v>
      </c>
      <c r="V21" s="4"/>
      <c r="W21" s="4"/>
      <c r="X21" s="4"/>
      <c r="Y21" s="4"/>
      <c r="Z21" s="4"/>
      <c r="AA21" s="4"/>
      <c r="AB21" s="4"/>
      <c r="AC21" s="4"/>
      <c r="AD21" s="4"/>
      <c r="AE21" s="2"/>
      <c r="AF21" s="2"/>
      <c r="AG21" s="2"/>
      <c r="AH21" s="2"/>
      <c r="AI21" s="2"/>
      <c r="AJ21" s="2"/>
      <c r="AK21" s="2"/>
    </row>
    <row r="22" spans="1:37" ht="21" x14ac:dyDescent="0.5">
      <c r="A22" s="58"/>
      <c r="B22" s="24" t="s">
        <v>169</v>
      </c>
      <c r="C22" s="25">
        <v>0</v>
      </c>
      <c r="D22" s="25">
        <v>0</v>
      </c>
      <c r="E22" s="25">
        <v>0</v>
      </c>
      <c r="F22" s="25">
        <v>0</v>
      </c>
      <c r="G22" s="25">
        <v>0</v>
      </c>
      <c r="H22" s="25">
        <v>0</v>
      </c>
      <c r="I22" s="25">
        <v>0</v>
      </c>
      <c r="J22" s="25">
        <v>0</v>
      </c>
      <c r="K22" s="25">
        <v>0</v>
      </c>
      <c r="L22" s="25">
        <v>0</v>
      </c>
      <c r="M22" s="25">
        <v>0</v>
      </c>
      <c r="N22" s="25">
        <v>40.799999999999997</v>
      </c>
      <c r="O22" s="92"/>
      <c r="P22" s="25">
        <v>0</v>
      </c>
      <c r="Q22" s="25">
        <v>0</v>
      </c>
      <c r="R22" s="25">
        <v>40.799999999999997</v>
      </c>
      <c r="V22" s="4"/>
      <c r="W22" s="4"/>
      <c r="X22" s="4"/>
      <c r="Y22" s="4"/>
      <c r="Z22" s="4"/>
      <c r="AA22" s="4"/>
      <c r="AB22" s="4"/>
      <c r="AC22" s="4"/>
      <c r="AD22" s="4"/>
      <c r="AE22" s="2"/>
      <c r="AF22" s="2"/>
      <c r="AG22" s="2"/>
      <c r="AH22" s="2"/>
      <c r="AI22" s="2"/>
      <c r="AJ22" s="2"/>
      <c r="AK22" s="2"/>
    </row>
    <row r="23" spans="1:37" ht="21" x14ac:dyDescent="0.5">
      <c r="A23" s="10"/>
      <c r="B23" s="24" t="s">
        <v>6</v>
      </c>
      <c r="C23" s="25">
        <v>0</v>
      </c>
      <c r="D23" s="25">
        <v>0</v>
      </c>
      <c r="E23" s="25">
        <v>0</v>
      </c>
      <c r="F23" s="25">
        <v>0</v>
      </c>
      <c r="G23" s="25">
        <v>13.2</v>
      </c>
      <c r="H23" s="25">
        <v>32.1</v>
      </c>
      <c r="I23" s="25">
        <v>45.3</v>
      </c>
      <c r="J23" s="25">
        <v>54.3</v>
      </c>
      <c r="K23" s="25">
        <v>65.099999999999994</v>
      </c>
      <c r="L23" s="25">
        <v>70.3</v>
      </c>
      <c r="M23" s="25">
        <v>75.8</v>
      </c>
      <c r="N23" s="25">
        <v>81.599999999999994</v>
      </c>
      <c r="O23" s="92"/>
      <c r="P23" s="25">
        <v>0</v>
      </c>
      <c r="Q23" s="25">
        <v>54.3</v>
      </c>
      <c r="R23" s="25">
        <v>81.599999999999994</v>
      </c>
      <c r="V23" s="4"/>
      <c r="W23" s="4"/>
      <c r="X23" s="4"/>
      <c r="Y23" s="4"/>
      <c r="Z23" s="4"/>
      <c r="AA23" s="4"/>
      <c r="AB23" s="4"/>
      <c r="AC23" s="4"/>
      <c r="AD23" s="4"/>
      <c r="AE23" s="2"/>
      <c r="AF23" s="2"/>
      <c r="AG23" s="2"/>
      <c r="AH23" s="2"/>
      <c r="AI23" s="2"/>
      <c r="AJ23" s="2"/>
      <c r="AK23" s="2"/>
    </row>
    <row r="24" spans="1:37" ht="21" x14ac:dyDescent="0.5">
      <c r="A24" s="10"/>
      <c r="B24" s="24" t="s">
        <v>14</v>
      </c>
      <c r="C24" s="25">
        <v>9.8000000000000007</v>
      </c>
      <c r="D24" s="25">
        <v>9.1999999999999993</v>
      </c>
      <c r="E24" s="25">
        <v>4.5999999999999996</v>
      </c>
      <c r="F24" s="25">
        <v>4.7</v>
      </c>
      <c r="G24" s="25">
        <v>4.9000000000000004</v>
      </c>
      <c r="H24" s="25">
        <v>5</v>
      </c>
      <c r="I24" s="25">
        <v>6</v>
      </c>
      <c r="J24" s="25">
        <v>10.1</v>
      </c>
      <c r="K24" s="25">
        <v>10.3</v>
      </c>
      <c r="L24" s="25">
        <v>12</v>
      </c>
      <c r="M24" s="25">
        <v>4.8</v>
      </c>
      <c r="N24" s="25">
        <v>2.5</v>
      </c>
      <c r="O24" s="92"/>
      <c r="P24" s="25">
        <v>4.7</v>
      </c>
      <c r="Q24" s="25">
        <v>10.1</v>
      </c>
      <c r="R24" s="25">
        <v>2.5</v>
      </c>
      <c r="V24" s="4"/>
      <c r="W24" s="4"/>
      <c r="X24" s="4"/>
      <c r="Y24" s="4"/>
      <c r="Z24" s="4"/>
      <c r="AA24" s="4"/>
      <c r="AB24" s="4"/>
      <c r="AC24" s="4"/>
      <c r="AD24" s="4"/>
      <c r="AE24" s="2"/>
      <c r="AF24" s="2"/>
      <c r="AG24" s="2"/>
      <c r="AH24" s="2"/>
      <c r="AI24" s="2"/>
      <c r="AJ24" s="2"/>
      <c r="AK24" s="2"/>
    </row>
    <row r="25" spans="1:37" ht="21" x14ac:dyDescent="0.5">
      <c r="A25" s="10"/>
      <c r="B25" s="24" t="s">
        <v>15</v>
      </c>
      <c r="C25" s="25">
        <v>150.1</v>
      </c>
      <c r="D25" s="25">
        <v>225.6</v>
      </c>
      <c r="E25" s="25">
        <v>316.3</v>
      </c>
      <c r="F25" s="25">
        <v>580.5</v>
      </c>
      <c r="G25" s="25">
        <v>498.1</v>
      </c>
      <c r="H25" s="25">
        <v>660.4</v>
      </c>
      <c r="I25" s="25">
        <v>742.6</v>
      </c>
      <c r="J25" s="25">
        <v>680</v>
      </c>
      <c r="K25" s="25">
        <v>616.1</v>
      </c>
      <c r="L25" s="25">
        <v>558.1</v>
      </c>
      <c r="M25" s="25">
        <v>608.9</v>
      </c>
      <c r="N25" s="25">
        <v>664.5</v>
      </c>
      <c r="O25" s="92"/>
      <c r="P25" s="25">
        <v>580.5</v>
      </c>
      <c r="Q25" s="25">
        <v>680</v>
      </c>
      <c r="R25" s="25">
        <v>664.5</v>
      </c>
      <c r="V25" s="4"/>
      <c r="W25" s="4"/>
      <c r="X25" s="4"/>
      <c r="Y25" s="4"/>
      <c r="Z25" s="4"/>
      <c r="AA25" s="4"/>
      <c r="AB25" s="4"/>
      <c r="AC25" s="4"/>
      <c r="AD25" s="4"/>
      <c r="AE25" s="2"/>
      <c r="AF25" s="2"/>
      <c r="AG25" s="2"/>
      <c r="AH25" s="2"/>
      <c r="AI25" s="2"/>
      <c r="AJ25" s="2"/>
      <c r="AK25" s="2"/>
    </row>
    <row r="26" spans="1:37" ht="21" x14ac:dyDescent="0.5">
      <c r="A26" s="10"/>
      <c r="B26" s="24" t="s">
        <v>10</v>
      </c>
      <c r="C26" s="25">
        <v>245.9</v>
      </c>
      <c r="D26" s="25">
        <v>234.8</v>
      </c>
      <c r="E26" s="25">
        <v>225.3</v>
      </c>
      <c r="F26" s="25">
        <v>214.1</v>
      </c>
      <c r="G26" s="25">
        <v>167.9</v>
      </c>
      <c r="H26" s="25">
        <v>144.4</v>
      </c>
      <c r="I26" s="25">
        <v>127.8</v>
      </c>
      <c r="J26" s="25">
        <v>0</v>
      </c>
      <c r="K26" s="25">
        <v>70.8</v>
      </c>
      <c r="L26" s="25">
        <v>57.3</v>
      </c>
      <c r="M26" s="25">
        <v>44.1</v>
      </c>
      <c r="N26" s="25">
        <v>0</v>
      </c>
      <c r="O26" s="32"/>
      <c r="P26" s="25">
        <v>214.1</v>
      </c>
      <c r="Q26" s="25">
        <v>0</v>
      </c>
      <c r="R26" s="25">
        <v>0</v>
      </c>
      <c r="V26" s="4"/>
      <c r="W26" s="4"/>
      <c r="X26" s="4"/>
      <c r="Y26" s="4"/>
      <c r="Z26" s="4"/>
      <c r="AA26" s="4"/>
      <c r="AB26" s="4"/>
      <c r="AC26" s="4"/>
      <c r="AD26" s="4"/>
      <c r="AE26" s="2"/>
      <c r="AF26" s="2"/>
      <c r="AG26" s="2"/>
      <c r="AH26" s="2"/>
      <c r="AI26" s="2"/>
      <c r="AJ26" s="2"/>
      <c r="AK26" s="2"/>
    </row>
    <row r="27" spans="1:37" ht="21" x14ac:dyDescent="0.5">
      <c r="A27" s="10"/>
      <c r="B27" s="24" t="s">
        <v>12</v>
      </c>
      <c r="C27" s="25">
        <v>95.3</v>
      </c>
      <c r="D27" s="25">
        <v>103.2</v>
      </c>
      <c r="E27" s="25">
        <v>132.80000000000001</v>
      </c>
      <c r="F27" s="25">
        <v>141.69999999999999</v>
      </c>
      <c r="G27" s="25">
        <v>140.9</v>
      </c>
      <c r="H27" s="25">
        <v>127.6</v>
      </c>
      <c r="I27" s="25">
        <v>124.3</v>
      </c>
      <c r="J27" s="25">
        <v>206.5</v>
      </c>
      <c r="K27" s="25">
        <v>86.9</v>
      </c>
      <c r="L27" s="25">
        <v>91.8</v>
      </c>
      <c r="M27" s="25">
        <v>87.6</v>
      </c>
      <c r="N27" s="25">
        <v>137.5</v>
      </c>
      <c r="O27" s="32"/>
      <c r="P27" s="25">
        <v>141.69999999999999</v>
      </c>
      <c r="Q27" s="25">
        <v>206.5</v>
      </c>
      <c r="R27" s="25">
        <v>137.5</v>
      </c>
      <c r="V27" s="4"/>
      <c r="W27" s="4"/>
      <c r="X27" s="4"/>
      <c r="Y27" s="4"/>
      <c r="Z27" s="4"/>
      <c r="AA27" s="4"/>
      <c r="AB27" s="4"/>
      <c r="AC27" s="4"/>
      <c r="AD27" s="4"/>
      <c r="AE27" s="2"/>
      <c r="AF27" s="2"/>
      <c r="AG27" s="2"/>
      <c r="AH27" s="2"/>
      <c r="AI27" s="2"/>
      <c r="AJ27" s="2"/>
      <c r="AK27" s="2"/>
    </row>
    <row r="28" spans="1:37" ht="21" x14ac:dyDescent="0.5">
      <c r="A28" s="10"/>
      <c r="B28" s="24" t="s">
        <v>103</v>
      </c>
      <c r="C28" s="25">
        <v>0</v>
      </c>
      <c r="D28" s="25">
        <v>3340.4</v>
      </c>
      <c r="E28" s="25">
        <v>2000</v>
      </c>
      <c r="F28" s="25">
        <v>1238.5</v>
      </c>
      <c r="G28" s="25">
        <v>915.5</v>
      </c>
      <c r="H28" s="25">
        <v>221.5</v>
      </c>
      <c r="I28" s="25">
        <v>329.8</v>
      </c>
      <c r="J28" s="25">
        <v>214.8</v>
      </c>
      <c r="K28" s="25">
        <v>33.799999999999997</v>
      </c>
      <c r="L28" s="25">
        <v>33.1</v>
      </c>
      <c r="M28" s="25">
        <v>47.1</v>
      </c>
      <c r="N28" s="25">
        <v>45.7</v>
      </c>
      <c r="O28" s="32"/>
      <c r="P28" s="25">
        <v>1238.5</v>
      </c>
      <c r="Q28" s="25">
        <v>214.8</v>
      </c>
      <c r="R28" s="25">
        <v>45.7</v>
      </c>
      <c r="V28" s="4"/>
      <c r="W28" s="4"/>
      <c r="X28" s="4"/>
      <c r="Y28" s="4"/>
      <c r="Z28" s="4"/>
      <c r="AA28" s="4"/>
      <c r="AB28" s="4"/>
      <c r="AC28" s="4"/>
      <c r="AD28" s="4"/>
      <c r="AE28" s="2"/>
      <c r="AF28" s="2"/>
      <c r="AG28" s="2"/>
      <c r="AH28" s="2"/>
      <c r="AI28" s="2"/>
      <c r="AJ28" s="2"/>
      <c r="AK28" s="2"/>
    </row>
    <row r="29" spans="1:37" ht="21" x14ac:dyDescent="0.5">
      <c r="A29" s="10"/>
      <c r="B29" s="24" t="s">
        <v>105</v>
      </c>
      <c r="C29" s="25">
        <v>83.4</v>
      </c>
      <c r="D29" s="25">
        <v>68.5</v>
      </c>
      <c r="E29" s="25">
        <v>67.7</v>
      </c>
      <c r="F29" s="25">
        <v>66.5</v>
      </c>
      <c r="G29" s="25">
        <v>65.599999999999994</v>
      </c>
      <c r="H29" s="25">
        <v>66.7</v>
      </c>
      <c r="I29" s="25">
        <v>73.400000000000006</v>
      </c>
      <c r="J29" s="25">
        <v>109.8</v>
      </c>
      <c r="K29" s="25">
        <v>109.1</v>
      </c>
      <c r="L29" s="25">
        <v>107.2</v>
      </c>
      <c r="M29" s="25">
        <v>114.5</v>
      </c>
      <c r="N29" s="25">
        <v>83</v>
      </c>
      <c r="O29" s="36"/>
      <c r="P29" s="25">
        <v>66.5</v>
      </c>
      <c r="Q29" s="25">
        <v>109.8</v>
      </c>
      <c r="R29" s="25">
        <v>83</v>
      </c>
      <c r="V29" s="4"/>
      <c r="W29" s="4"/>
      <c r="X29" s="4"/>
      <c r="Y29" s="4"/>
      <c r="Z29" s="4"/>
      <c r="AA29" s="4"/>
      <c r="AB29" s="4"/>
      <c r="AC29" s="4"/>
      <c r="AD29" s="4"/>
      <c r="AE29" s="2"/>
      <c r="AF29" s="2"/>
      <c r="AG29" s="2"/>
      <c r="AH29" s="2"/>
      <c r="AI29" s="2"/>
      <c r="AJ29" s="2"/>
      <c r="AK29" s="2"/>
    </row>
    <row r="30" spans="1:37" ht="21" x14ac:dyDescent="0.5">
      <c r="A30" s="10"/>
      <c r="B30" s="24" t="s">
        <v>16</v>
      </c>
      <c r="C30" s="25">
        <v>892.3</v>
      </c>
      <c r="D30" s="25">
        <v>972.1</v>
      </c>
      <c r="E30" s="25">
        <v>1301.3</v>
      </c>
      <c r="F30" s="25">
        <v>1569.5</v>
      </c>
      <c r="G30" s="25">
        <v>1641.8</v>
      </c>
      <c r="H30" s="25">
        <v>1680.6</v>
      </c>
      <c r="I30" s="25">
        <v>1642.8</v>
      </c>
      <c r="J30" s="25">
        <v>1641.2</v>
      </c>
      <c r="K30" s="25">
        <v>1790.7</v>
      </c>
      <c r="L30" s="25">
        <v>1700.4</v>
      </c>
      <c r="M30" s="25">
        <v>1655.9</v>
      </c>
      <c r="N30" s="25">
        <v>1661.9</v>
      </c>
      <c r="O30" s="32"/>
      <c r="P30" s="25">
        <v>1569.5</v>
      </c>
      <c r="Q30" s="25">
        <v>1641.2</v>
      </c>
      <c r="R30" s="25">
        <v>1661.9</v>
      </c>
      <c r="V30" s="4"/>
      <c r="W30" s="4"/>
      <c r="X30" s="4"/>
      <c r="Y30" s="4"/>
      <c r="Z30" s="4"/>
      <c r="AA30" s="4"/>
      <c r="AB30" s="4"/>
      <c r="AC30" s="4"/>
      <c r="AD30" s="4"/>
      <c r="AE30" s="2"/>
      <c r="AF30" s="2"/>
      <c r="AG30" s="2"/>
      <c r="AH30" s="2"/>
      <c r="AI30" s="2"/>
      <c r="AJ30" s="2"/>
      <c r="AK30" s="2"/>
    </row>
    <row r="31" spans="1:37" ht="21" x14ac:dyDescent="0.5">
      <c r="A31" s="10"/>
      <c r="B31" s="24" t="s">
        <v>17</v>
      </c>
      <c r="C31" s="25">
        <v>1059.5999999999999</v>
      </c>
      <c r="D31" s="25">
        <v>1139.8</v>
      </c>
      <c r="E31" s="25">
        <v>8218.7999999999993</v>
      </c>
      <c r="F31" s="25">
        <v>8277.5</v>
      </c>
      <c r="G31" s="25">
        <v>8446.5</v>
      </c>
      <c r="H31" s="25">
        <v>8587.4</v>
      </c>
      <c r="I31" s="25">
        <v>8598.9</v>
      </c>
      <c r="J31" s="25">
        <v>8632.2999999999993</v>
      </c>
      <c r="K31" s="25">
        <v>8627.5</v>
      </c>
      <c r="L31" s="25">
        <v>8697.2000000000007</v>
      </c>
      <c r="M31" s="25">
        <v>8732.7999999999993</v>
      </c>
      <c r="N31" s="25">
        <v>8794.9</v>
      </c>
      <c r="O31" s="36"/>
      <c r="P31" s="25">
        <v>8277.5</v>
      </c>
      <c r="Q31" s="25">
        <v>8632.2999999999993</v>
      </c>
      <c r="R31" s="25">
        <v>8794.9</v>
      </c>
      <c r="V31" s="4"/>
      <c r="W31" s="4"/>
      <c r="X31" s="4"/>
      <c r="Y31" s="4"/>
      <c r="Z31" s="4"/>
      <c r="AA31" s="4"/>
      <c r="AB31" s="4"/>
      <c r="AC31" s="4"/>
      <c r="AD31" s="4"/>
      <c r="AE31" s="2"/>
      <c r="AF31" s="2"/>
      <c r="AG31" s="2"/>
      <c r="AH31" s="2"/>
      <c r="AI31" s="2"/>
      <c r="AJ31" s="2"/>
      <c r="AK31" s="2"/>
    </row>
    <row r="32" spans="1:37" ht="21.5" thickBot="1" x14ac:dyDescent="0.55000000000000004">
      <c r="A32" s="10"/>
      <c r="B32" s="26"/>
      <c r="C32" s="27"/>
      <c r="D32" s="27"/>
      <c r="E32" s="27"/>
      <c r="F32" s="27"/>
      <c r="G32" s="27"/>
      <c r="H32" s="27"/>
      <c r="I32" s="27"/>
      <c r="J32" s="27"/>
      <c r="K32" s="27"/>
      <c r="L32" s="27"/>
      <c r="M32" s="27"/>
      <c r="N32" s="27"/>
      <c r="O32" s="36"/>
      <c r="P32" s="27"/>
      <c r="Q32" s="27"/>
      <c r="R32" s="27"/>
      <c r="V32" s="4"/>
      <c r="W32" s="4"/>
      <c r="X32" s="4"/>
      <c r="Y32" s="4"/>
      <c r="Z32" s="4"/>
      <c r="AA32" s="4"/>
      <c r="AB32" s="4"/>
      <c r="AC32" s="4"/>
      <c r="AD32" s="4"/>
      <c r="AE32" s="2"/>
      <c r="AF32" s="2"/>
      <c r="AG32" s="2"/>
      <c r="AH32" s="2"/>
      <c r="AI32" s="2"/>
      <c r="AJ32" s="2"/>
      <c r="AK32" s="2"/>
    </row>
    <row r="33" spans="1:37" ht="21.5" thickBot="1" x14ac:dyDescent="0.55000000000000004">
      <c r="A33" s="10"/>
      <c r="B33" s="28" t="s">
        <v>18</v>
      </c>
      <c r="C33" s="29">
        <v>31672.1</v>
      </c>
      <c r="D33" s="29">
        <v>36817.5</v>
      </c>
      <c r="E33" s="29">
        <v>39711.300000000003</v>
      </c>
      <c r="F33" s="29">
        <v>42097</v>
      </c>
      <c r="G33" s="29">
        <v>40854.6</v>
      </c>
      <c r="H33" s="29">
        <v>39512.699999999997</v>
      </c>
      <c r="I33" s="29">
        <v>39729.300000000003</v>
      </c>
      <c r="J33" s="29">
        <v>42245.4</v>
      </c>
      <c r="K33" s="29">
        <v>40511.4</v>
      </c>
      <c r="L33" s="29">
        <v>40750.699999999997</v>
      </c>
      <c r="M33" s="29">
        <v>43833.4</v>
      </c>
      <c r="N33" s="30">
        <v>48693.599999999999</v>
      </c>
      <c r="O33" s="19"/>
      <c r="P33" s="100">
        <v>42097</v>
      </c>
      <c r="Q33" s="29">
        <v>42245.4</v>
      </c>
      <c r="R33" s="30">
        <v>48693.599999999999</v>
      </c>
      <c r="V33" s="4"/>
      <c r="W33" s="4"/>
      <c r="X33" s="4"/>
      <c r="Y33" s="4"/>
      <c r="Z33" s="4"/>
      <c r="AA33" s="4"/>
      <c r="AB33" s="4"/>
      <c r="AC33" s="4"/>
      <c r="AD33" s="4"/>
      <c r="AE33" s="2"/>
      <c r="AF33" s="2"/>
      <c r="AG33" s="2"/>
      <c r="AH33" s="2"/>
      <c r="AI33" s="2"/>
      <c r="AJ33" s="2"/>
      <c r="AK33" s="2"/>
    </row>
    <row r="34" spans="1:37" ht="21" x14ac:dyDescent="0.5">
      <c r="A34" s="10"/>
      <c r="B34" s="21"/>
      <c r="C34" s="25"/>
      <c r="D34" s="25"/>
      <c r="E34" s="25"/>
      <c r="F34" s="25"/>
      <c r="G34" s="25"/>
      <c r="H34" s="25"/>
      <c r="I34" s="25"/>
      <c r="J34" s="25"/>
      <c r="K34" s="25"/>
      <c r="L34" s="25"/>
      <c r="M34" s="25"/>
      <c r="N34" s="25"/>
      <c r="O34" s="94"/>
      <c r="P34" s="25"/>
      <c r="Q34" s="25"/>
      <c r="R34" s="25"/>
      <c r="V34" s="4"/>
      <c r="W34" s="4"/>
      <c r="X34" s="4"/>
      <c r="Y34" s="4"/>
      <c r="Z34" s="4"/>
      <c r="AA34" s="4"/>
      <c r="AB34" s="4"/>
      <c r="AC34" s="4"/>
      <c r="AD34" s="4"/>
      <c r="AE34" s="2"/>
      <c r="AF34" s="2"/>
      <c r="AG34" s="2"/>
      <c r="AH34" s="2"/>
      <c r="AI34" s="2"/>
      <c r="AJ34" s="2"/>
      <c r="AK34" s="2"/>
    </row>
    <row r="35" spans="1:37" ht="21" x14ac:dyDescent="0.5">
      <c r="A35" s="10"/>
      <c r="B35" s="23" t="s">
        <v>19</v>
      </c>
      <c r="C35" s="22"/>
      <c r="D35" s="22"/>
      <c r="E35" s="22"/>
      <c r="F35" s="22"/>
      <c r="G35" s="22"/>
      <c r="H35" s="22"/>
      <c r="I35" s="22"/>
      <c r="J35" s="22"/>
      <c r="K35" s="22"/>
      <c r="L35" s="22"/>
      <c r="M35" s="22"/>
      <c r="N35" s="22"/>
      <c r="O35" s="32"/>
      <c r="P35" s="22"/>
      <c r="Q35" s="22"/>
      <c r="R35" s="22"/>
      <c r="V35" s="4"/>
      <c r="W35" s="4"/>
      <c r="X35" s="4"/>
      <c r="Y35" s="4"/>
      <c r="Z35" s="4"/>
      <c r="AA35" s="4"/>
      <c r="AB35" s="4"/>
      <c r="AC35" s="4"/>
      <c r="AD35" s="4"/>
      <c r="AE35" s="2"/>
      <c r="AF35" s="2"/>
      <c r="AG35" s="2"/>
      <c r="AH35" s="2"/>
      <c r="AI35" s="2"/>
      <c r="AJ35" s="2"/>
      <c r="AK35" s="2"/>
    </row>
    <row r="36" spans="1:37" ht="21" x14ac:dyDescent="0.5">
      <c r="A36" s="10"/>
      <c r="B36" s="31" t="s">
        <v>20</v>
      </c>
      <c r="C36" s="22">
        <v>12921.3</v>
      </c>
      <c r="D36" s="22">
        <v>15698.8</v>
      </c>
      <c r="E36" s="22">
        <v>19789.099999999999</v>
      </c>
      <c r="F36" s="22">
        <v>22789.8</v>
      </c>
      <c r="G36" s="22">
        <v>23281.200000000001</v>
      </c>
      <c r="H36" s="22">
        <v>22072.1</v>
      </c>
      <c r="I36" s="22">
        <v>22070.2</v>
      </c>
      <c r="J36" s="22">
        <v>25174.1</v>
      </c>
      <c r="K36" s="22">
        <v>23049.200000000001</v>
      </c>
      <c r="L36" s="22">
        <v>23107.200000000001</v>
      </c>
      <c r="M36" s="22">
        <v>25527.8</v>
      </c>
      <c r="N36" s="22">
        <v>29142.7</v>
      </c>
      <c r="O36" s="32"/>
      <c r="P36" s="22">
        <v>22789.8</v>
      </c>
      <c r="Q36" s="22">
        <v>25174.1</v>
      </c>
      <c r="R36" s="22">
        <v>29142.7</v>
      </c>
      <c r="V36" s="4"/>
      <c r="W36" s="4"/>
      <c r="X36" s="4"/>
      <c r="Y36" s="4"/>
      <c r="Z36" s="4"/>
      <c r="AA36" s="4"/>
      <c r="AB36" s="4"/>
      <c r="AC36" s="4"/>
      <c r="AD36" s="4"/>
      <c r="AE36" s="2"/>
      <c r="AF36" s="2"/>
      <c r="AG36" s="2"/>
      <c r="AH36" s="2"/>
      <c r="AI36" s="2"/>
      <c r="AJ36" s="2"/>
      <c r="AK36" s="2"/>
    </row>
    <row r="37" spans="1:37" ht="21" x14ac:dyDescent="0.5">
      <c r="A37" s="10"/>
      <c r="B37" s="24" t="s">
        <v>8</v>
      </c>
      <c r="C37" s="25">
        <v>536.6</v>
      </c>
      <c r="D37" s="25">
        <v>781.2</v>
      </c>
      <c r="E37" s="25">
        <v>1514.6</v>
      </c>
      <c r="F37" s="25">
        <v>2201.9</v>
      </c>
      <c r="G37" s="25">
        <v>2367.8000000000002</v>
      </c>
      <c r="H37" s="25">
        <v>2705</v>
      </c>
      <c r="I37" s="25">
        <v>2944.7</v>
      </c>
      <c r="J37" s="25">
        <v>4023.7</v>
      </c>
      <c r="K37" s="25">
        <v>3902.2</v>
      </c>
      <c r="L37" s="25">
        <v>3918.6</v>
      </c>
      <c r="M37" s="25">
        <v>4450.8</v>
      </c>
      <c r="N37" s="25">
        <v>6119.5</v>
      </c>
      <c r="O37" s="32"/>
      <c r="P37" s="25">
        <v>2201.9</v>
      </c>
      <c r="Q37" s="25">
        <v>4023.7</v>
      </c>
      <c r="R37" s="25">
        <v>6119.5</v>
      </c>
      <c r="V37" s="4"/>
      <c r="W37" s="4"/>
      <c r="X37" s="4"/>
      <c r="Y37" s="4"/>
      <c r="Z37" s="4"/>
      <c r="AA37" s="4"/>
      <c r="AB37" s="4"/>
      <c r="AC37" s="4"/>
      <c r="AD37" s="4"/>
      <c r="AE37" s="2"/>
      <c r="AF37" s="2"/>
      <c r="AG37" s="2"/>
      <c r="AH37" s="2"/>
      <c r="AI37" s="2"/>
      <c r="AJ37" s="2"/>
      <c r="AK37" s="2"/>
    </row>
    <row r="38" spans="1:37" ht="21" x14ac:dyDescent="0.5">
      <c r="A38" s="10"/>
      <c r="B38" s="24" t="s">
        <v>22</v>
      </c>
      <c r="C38" s="25">
        <v>8403.1</v>
      </c>
      <c r="D38" s="25">
        <v>10921.6</v>
      </c>
      <c r="E38" s="25">
        <v>14455.2</v>
      </c>
      <c r="F38" s="25">
        <v>15723.3</v>
      </c>
      <c r="G38" s="25">
        <v>14990.5</v>
      </c>
      <c r="H38" s="25">
        <v>14596.7</v>
      </c>
      <c r="I38" s="25">
        <v>14760.3</v>
      </c>
      <c r="J38" s="25">
        <v>16578.7</v>
      </c>
      <c r="K38" s="25">
        <v>15533.9</v>
      </c>
      <c r="L38" s="25">
        <v>15530.2</v>
      </c>
      <c r="M38" s="25">
        <v>17221.2</v>
      </c>
      <c r="N38" s="25">
        <v>19163.7</v>
      </c>
      <c r="O38" s="32"/>
      <c r="P38" s="25">
        <v>15723.3</v>
      </c>
      <c r="Q38" s="25">
        <v>16578.7</v>
      </c>
      <c r="R38" s="25">
        <v>19163.7</v>
      </c>
      <c r="V38" s="4"/>
      <c r="W38" s="4"/>
      <c r="X38" s="4"/>
      <c r="Y38" s="4"/>
      <c r="Z38" s="4"/>
      <c r="AA38" s="4"/>
      <c r="AB38" s="4"/>
      <c r="AC38" s="4"/>
      <c r="AD38" s="4"/>
      <c r="AE38" s="2"/>
      <c r="AF38" s="2"/>
      <c r="AG38" s="2"/>
      <c r="AH38" s="2"/>
      <c r="AI38" s="2"/>
      <c r="AJ38" s="2"/>
      <c r="AK38" s="2"/>
    </row>
    <row r="39" spans="1:37" ht="21" x14ac:dyDescent="0.5">
      <c r="A39" s="10"/>
      <c r="B39" s="24" t="s">
        <v>23</v>
      </c>
      <c r="C39" s="25">
        <v>242</v>
      </c>
      <c r="D39" s="25">
        <v>215.9</v>
      </c>
      <c r="E39" s="25">
        <v>397.6</v>
      </c>
      <c r="F39" s="25">
        <v>372.5</v>
      </c>
      <c r="G39" s="25">
        <v>353.6</v>
      </c>
      <c r="H39" s="25">
        <v>384</v>
      </c>
      <c r="I39" s="25">
        <v>459.6</v>
      </c>
      <c r="J39" s="25">
        <v>596</v>
      </c>
      <c r="K39" s="25">
        <v>496.7</v>
      </c>
      <c r="L39" s="25">
        <v>423.4</v>
      </c>
      <c r="M39" s="25">
        <v>450.2</v>
      </c>
      <c r="N39" s="25">
        <v>513.9</v>
      </c>
      <c r="O39" s="32"/>
      <c r="P39" s="25">
        <v>372.5</v>
      </c>
      <c r="Q39" s="25">
        <v>596</v>
      </c>
      <c r="R39" s="25">
        <v>513.9</v>
      </c>
      <c r="V39" s="4"/>
      <c r="W39" s="4"/>
      <c r="X39" s="4"/>
      <c r="Y39" s="4"/>
      <c r="Z39" s="4"/>
      <c r="AA39" s="4"/>
      <c r="AB39" s="4"/>
      <c r="AC39" s="4"/>
      <c r="AD39" s="4"/>
      <c r="AE39" s="2"/>
      <c r="AF39" s="2"/>
      <c r="AG39" s="2"/>
      <c r="AH39" s="2"/>
      <c r="AI39" s="2"/>
      <c r="AJ39" s="2"/>
      <c r="AK39" s="2"/>
    </row>
    <row r="40" spans="1:37" ht="21" x14ac:dyDescent="0.5">
      <c r="A40" s="10"/>
      <c r="B40" s="24" t="s">
        <v>24</v>
      </c>
      <c r="C40" s="25">
        <v>1931.2</v>
      </c>
      <c r="D40" s="25">
        <v>2504</v>
      </c>
      <c r="E40" s="25">
        <v>1461.5</v>
      </c>
      <c r="F40" s="25">
        <v>2578.8000000000002</v>
      </c>
      <c r="G40" s="25">
        <v>3144.4</v>
      </c>
      <c r="H40" s="25">
        <v>2416.9</v>
      </c>
      <c r="I40" s="25">
        <v>1833.9</v>
      </c>
      <c r="J40" s="25">
        <v>1847.4</v>
      </c>
      <c r="K40" s="25">
        <v>1295.5</v>
      </c>
      <c r="L40" s="25">
        <v>1591.3</v>
      </c>
      <c r="M40" s="25">
        <v>1645.4</v>
      </c>
      <c r="N40" s="25">
        <v>1374.8</v>
      </c>
      <c r="O40" s="32"/>
      <c r="P40" s="25">
        <v>2578.8000000000002</v>
      </c>
      <c r="Q40" s="25">
        <v>1847.4</v>
      </c>
      <c r="R40" s="25">
        <v>1374.8</v>
      </c>
      <c r="V40" s="4"/>
      <c r="W40" s="4"/>
      <c r="X40" s="4"/>
      <c r="Y40" s="4"/>
      <c r="Z40" s="4"/>
      <c r="AA40" s="4"/>
      <c r="AB40" s="4"/>
      <c r="AC40" s="4"/>
      <c r="AD40" s="4"/>
      <c r="AE40" s="2"/>
      <c r="AF40" s="2"/>
      <c r="AG40" s="2"/>
      <c r="AH40" s="2"/>
      <c r="AI40" s="2"/>
      <c r="AJ40" s="2"/>
      <c r="AK40" s="2"/>
    </row>
    <row r="41" spans="1:37" ht="21" x14ac:dyDescent="0.5">
      <c r="A41" s="10"/>
      <c r="B41" s="24" t="s">
        <v>25</v>
      </c>
      <c r="C41" s="25">
        <v>1460.5</v>
      </c>
      <c r="D41" s="25">
        <v>969.4</v>
      </c>
      <c r="E41" s="25">
        <v>1379.3</v>
      </c>
      <c r="F41" s="25">
        <v>1294.8</v>
      </c>
      <c r="G41" s="25">
        <v>1294.5</v>
      </c>
      <c r="H41" s="25">
        <v>982</v>
      </c>
      <c r="I41" s="25">
        <v>666.8</v>
      </c>
      <c r="J41" s="25">
        <v>975.2</v>
      </c>
      <c r="K41" s="25">
        <v>634.70000000000005</v>
      </c>
      <c r="L41" s="25">
        <v>318</v>
      </c>
      <c r="M41" s="25">
        <v>324</v>
      </c>
      <c r="N41" s="25">
        <v>505.2</v>
      </c>
      <c r="O41" s="32"/>
      <c r="P41" s="25">
        <v>1294.8</v>
      </c>
      <c r="Q41" s="25">
        <v>975.2</v>
      </c>
      <c r="R41" s="25">
        <v>505.2</v>
      </c>
      <c r="V41" s="4"/>
      <c r="W41" s="4"/>
      <c r="X41" s="4"/>
      <c r="Y41" s="4"/>
      <c r="Z41" s="4"/>
      <c r="AA41" s="4"/>
      <c r="AB41" s="4"/>
      <c r="AC41" s="4"/>
      <c r="AD41" s="4"/>
      <c r="AE41" s="2"/>
      <c r="AF41" s="2"/>
      <c r="AG41" s="2"/>
      <c r="AH41" s="2"/>
      <c r="AI41" s="2"/>
      <c r="AJ41" s="2"/>
      <c r="AK41" s="2"/>
    </row>
    <row r="42" spans="1:37" ht="21" x14ac:dyDescent="0.5">
      <c r="A42" s="10"/>
      <c r="B42" s="24" t="s">
        <v>26</v>
      </c>
      <c r="C42" s="25">
        <v>196.2</v>
      </c>
      <c r="D42" s="25">
        <v>161</v>
      </c>
      <c r="E42" s="25">
        <v>316.89999999999998</v>
      </c>
      <c r="F42" s="25">
        <v>273.3</v>
      </c>
      <c r="G42" s="25">
        <v>353.6</v>
      </c>
      <c r="H42" s="25">
        <v>383.5</v>
      </c>
      <c r="I42" s="25">
        <v>466.1</v>
      </c>
      <c r="J42" s="25">
        <v>468.6</v>
      </c>
      <c r="K42" s="25">
        <v>398.7</v>
      </c>
      <c r="L42" s="25">
        <v>468</v>
      </c>
      <c r="M42" s="25">
        <v>552.6</v>
      </c>
      <c r="N42" s="25">
        <v>515.70000000000005</v>
      </c>
      <c r="P42" s="25">
        <v>273.3</v>
      </c>
      <c r="Q42" s="25">
        <v>468.6</v>
      </c>
      <c r="R42" s="25">
        <v>515.70000000000005</v>
      </c>
      <c r="V42" s="4"/>
      <c r="W42" s="4"/>
      <c r="X42" s="4"/>
      <c r="Y42" s="4"/>
      <c r="Z42" s="4"/>
      <c r="AA42" s="4"/>
      <c r="AB42" s="4"/>
      <c r="AC42" s="4"/>
      <c r="AD42" s="4"/>
      <c r="AE42" s="2"/>
      <c r="AF42" s="2"/>
      <c r="AG42" s="2"/>
      <c r="AH42" s="2"/>
      <c r="AI42" s="2"/>
      <c r="AJ42" s="2"/>
      <c r="AK42" s="2"/>
    </row>
    <row r="43" spans="1:37" ht="21" x14ac:dyDescent="0.5">
      <c r="A43" s="10"/>
      <c r="B43" s="24" t="s">
        <v>27</v>
      </c>
      <c r="C43" s="25">
        <v>121.4</v>
      </c>
      <c r="D43" s="25">
        <v>128.9</v>
      </c>
      <c r="E43" s="25">
        <v>174.5</v>
      </c>
      <c r="F43" s="25">
        <v>176.5</v>
      </c>
      <c r="G43" s="25">
        <v>202.9</v>
      </c>
      <c r="H43" s="25">
        <v>235.4</v>
      </c>
      <c r="I43" s="25">
        <v>303.10000000000002</v>
      </c>
      <c r="J43" s="25">
        <v>329.1</v>
      </c>
      <c r="K43" s="25">
        <v>380.9</v>
      </c>
      <c r="L43" s="25">
        <v>382.8</v>
      </c>
      <c r="M43" s="25">
        <v>436.8</v>
      </c>
      <c r="N43" s="25">
        <v>514.29999999999995</v>
      </c>
      <c r="P43" s="25">
        <v>176.5</v>
      </c>
      <c r="Q43" s="25">
        <v>329.1</v>
      </c>
      <c r="R43" s="25">
        <v>514.29999999999995</v>
      </c>
      <c r="V43" s="4"/>
      <c r="W43" s="4"/>
      <c r="X43" s="4"/>
      <c r="Y43" s="4"/>
      <c r="Z43" s="4"/>
      <c r="AA43" s="4"/>
      <c r="AB43" s="4"/>
      <c r="AC43" s="4"/>
      <c r="AD43" s="4"/>
      <c r="AE43" s="2"/>
      <c r="AF43" s="2"/>
      <c r="AG43" s="2"/>
      <c r="AH43" s="2"/>
      <c r="AI43" s="2"/>
      <c r="AJ43" s="2"/>
      <c r="AK43" s="2"/>
    </row>
    <row r="44" spans="1:37" ht="21" x14ac:dyDescent="0.5">
      <c r="A44" s="10"/>
      <c r="B44" s="24" t="s">
        <v>11</v>
      </c>
      <c r="C44" s="25">
        <v>19.100000000000001</v>
      </c>
      <c r="D44" s="25">
        <v>6.9</v>
      </c>
      <c r="E44" s="25">
        <v>16.600000000000001</v>
      </c>
      <c r="F44" s="25">
        <v>23.2</v>
      </c>
      <c r="G44" s="25">
        <v>400.7</v>
      </c>
      <c r="H44" s="25">
        <v>192.8</v>
      </c>
      <c r="I44" s="25">
        <v>250.1</v>
      </c>
      <c r="J44" s="25">
        <v>209.7</v>
      </c>
      <c r="K44" s="25">
        <v>241.8</v>
      </c>
      <c r="L44" s="25">
        <v>340.2</v>
      </c>
      <c r="M44" s="25">
        <v>342.1</v>
      </c>
      <c r="N44" s="25">
        <v>316.2</v>
      </c>
      <c r="O44" s="86"/>
      <c r="P44" s="25">
        <v>23.2</v>
      </c>
      <c r="Q44" s="25">
        <v>209.7</v>
      </c>
      <c r="R44" s="25">
        <v>316.2</v>
      </c>
      <c r="V44" s="4"/>
      <c r="W44" s="4"/>
      <c r="X44" s="4"/>
      <c r="Y44" s="4"/>
      <c r="Z44" s="4"/>
      <c r="AA44" s="4"/>
      <c r="AB44" s="4"/>
      <c r="AC44" s="4"/>
      <c r="AD44" s="4"/>
      <c r="AE44" s="2"/>
      <c r="AF44" s="2"/>
      <c r="AG44" s="2"/>
      <c r="AH44" s="2"/>
      <c r="AI44" s="2"/>
      <c r="AJ44" s="2"/>
      <c r="AK44" s="2"/>
    </row>
    <row r="45" spans="1:37" ht="21" x14ac:dyDescent="0.5">
      <c r="A45" s="10"/>
      <c r="B45" s="24" t="s">
        <v>28</v>
      </c>
      <c r="C45" s="25">
        <v>11.2</v>
      </c>
      <c r="D45" s="25">
        <v>10.1</v>
      </c>
      <c r="E45" s="25">
        <v>72.8</v>
      </c>
      <c r="F45" s="25">
        <v>145.5</v>
      </c>
      <c r="G45" s="25">
        <v>173.2</v>
      </c>
      <c r="H45" s="25">
        <v>175.7</v>
      </c>
      <c r="I45" s="25">
        <v>385.5</v>
      </c>
      <c r="J45" s="25">
        <v>145.6</v>
      </c>
      <c r="K45" s="25">
        <v>165</v>
      </c>
      <c r="L45" s="25">
        <v>134.6</v>
      </c>
      <c r="M45" s="25">
        <v>104.7</v>
      </c>
      <c r="N45" s="25">
        <v>119.5</v>
      </c>
      <c r="O45" s="87"/>
      <c r="P45" s="25">
        <v>145.5</v>
      </c>
      <c r="Q45" s="25">
        <v>145.6</v>
      </c>
      <c r="R45" s="25">
        <v>119.5</v>
      </c>
      <c r="V45" s="4"/>
      <c r="W45" s="4"/>
      <c r="X45" s="4"/>
      <c r="Y45" s="4"/>
      <c r="Z45" s="4"/>
      <c r="AA45" s="4"/>
      <c r="AB45" s="4"/>
      <c r="AC45" s="4"/>
      <c r="AD45" s="4"/>
      <c r="AE45" s="2"/>
      <c r="AF45" s="2"/>
      <c r="AG45" s="2"/>
      <c r="AH45" s="2"/>
      <c r="AI45" s="2"/>
      <c r="AJ45" s="2"/>
      <c r="AK45" s="2"/>
    </row>
    <row r="46" spans="1:37" ht="21" x14ac:dyDescent="0.5">
      <c r="A46" s="10"/>
      <c r="B46" s="23"/>
      <c r="C46" s="22"/>
      <c r="D46" s="22"/>
      <c r="E46" s="22"/>
      <c r="F46" s="22"/>
      <c r="G46" s="22"/>
      <c r="H46" s="22"/>
      <c r="I46" s="22"/>
      <c r="J46" s="22"/>
      <c r="K46" s="22"/>
      <c r="L46" s="22"/>
      <c r="M46" s="22"/>
      <c r="N46" s="22"/>
      <c r="O46" s="87"/>
      <c r="P46" s="22"/>
      <c r="Q46" s="22"/>
      <c r="R46" s="22"/>
      <c r="V46" s="4"/>
      <c r="W46" s="4"/>
      <c r="X46" s="4"/>
      <c r="Y46" s="4"/>
      <c r="Z46" s="4"/>
      <c r="AA46" s="4"/>
      <c r="AB46" s="4"/>
      <c r="AC46" s="4"/>
      <c r="AD46" s="4"/>
      <c r="AE46" s="2"/>
      <c r="AF46" s="2"/>
      <c r="AG46" s="2"/>
      <c r="AH46" s="2"/>
      <c r="AI46" s="2"/>
      <c r="AJ46" s="2"/>
      <c r="AK46" s="2"/>
    </row>
    <row r="47" spans="1:37" ht="21" x14ac:dyDescent="0.5">
      <c r="A47" s="10"/>
      <c r="B47" s="31" t="s">
        <v>29</v>
      </c>
      <c r="C47" s="22">
        <v>3355.5</v>
      </c>
      <c r="D47" s="22">
        <v>5967.9</v>
      </c>
      <c r="E47" s="22">
        <v>5402.3</v>
      </c>
      <c r="F47" s="22">
        <v>5679.9</v>
      </c>
      <c r="G47" s="22">
        <v>4190.7</v>
      </c>
      <c r="H47" s="22">
        <v>4784.8999999999996</v>
      </c>
      <c r="I47" s="22">
        <v>4896.8</v>
      </c>
      <c r="J47" s="22">
        <v>4121.3</v>
      </c>
      <c r="K47" s="22">
        <v>4072.5</v>
      </c>
      <c r="L47" s="22">
        <v>3889.6</v>
      </c>
      <c r="M47" s="22">
        <v>4136.8</v>
      </c>
      <c r="N47" s="22">
        <v>4874.8999999999996</v>
      </c>
      <c r="O47" s="20"/>
      <c r="P47" s="22">
        <v>5679.9</v>
      </c>
      <c r="Q47" s="22">
        <v>4121.3</v>
      </c>
      <c r="R47" s="22">
        <v>4874.8999999999996</v>
      </c>
      <c r="V47" s="4"/>
      <c r="W47" s="4"/>
      <c r="X47" s="4"/>
      <c r="Y47" s="4"/>
      <c r="Z47" s="4"/>
      <c r="AA47" s="4"/>
      <c r="AB47" s="4"/>
      <c r="AC47" s="4"/>
      <c r="AD47" s="4"/>
      <c r="AE47" s="2"/>
      <c r="AF47" s="2"/>
      <c r="AG47" s="2"/>
      <c r="AH47" s="2"/>
      <c r="AI47" s="2"/>
      <c r="AJ47" s="2"/>
      <c r="AK47" s="2"/>
    </row>
    <row r="48" spans="1:37" ht="21" x14ac:dyDescent="0.5">
      <c r="A48" s="10"/>
      <c r="B48" s="24" t="s">
        <v>22</v>
      </c>
      <c r="C48" s="25">
        <v>3.5</v>
      </c>
      <c r="D48" s="25">
        <v>3.4</v>
      </c>
      <c r="E48" s="25">
        <v>2.8</v>
      </c>
      <c r="F48" s="25">
        <v>3.2</v>
      </c>
      <c r="G48" s="25">
        <v>6.9</v>
      </c>
      <c r="H48" s="25">
        <v>11.4</v>
      </c>
      <c r="I48" s="25">
        <v>19.2</v>
      </c>
      <c r="J48" s="25">
        <v>35.799999999999997</v>
      </c>
      <c r="K48" s="25">
        <v>34.700000000000003</v>
      </c>
      <c r="L48" s="25">
        <v>25.6</v>
      </c>
      <c r="M48" s="25">
        <v>31.1</v>
      </c>
      <c r="N48" s="25">
        <v>35.5</v>
      </c>
      <c r="P48" s="25">
        <v>3.2</v>
      </c>
      <c r="Q48" s="25">
        <v>35.799999999999997</v>
      </c>
      <c r="R48" s="25">
        <v>35.5</v>
      </c>
      <c r="V48" s="4"/>
      <c r="W48" s="4"/>
      <c r="X48" s="4"/>
      <c r="Y48" s="4"/>
      <c r="Z48" s="4"/>
      <c r="AA48" s="4"/>
      <c r="AB48" s="4"/>
      <c r="AC48" s="4"/>
      <c r="AD48" s="4"/>
      <c r="AE48" s="2"/>
      <c r="AF48" s="2"/>
      <c r="AG48" s="2"/>
      <c r="AH48" s="2"/>
      <c r="AI48" s="2"/>
      <c r="AJ48" s="2"/>
      <c r="AK48" s="2"/>
    </row>
    <row r="49" spans="1:37" ht="21" x14ac:dyDescent="0.5">
      <c r="A49" s="10"/>
      <c r="B49" s="24" t="s">
        <v>24</v>
      </c>
      <c r="C49" s="25">
        <v>541</v>
      </c>
      <c r="D49" s="25">
        <v>3013.5</v>
      </c>
      <c r="E49" s="25">
        <v>3028.7</v>
      </c>
      <c r="F49" s="25">
        <v>3556.5</v>
      </c>
      <c r="G49" s="25">
        <v>2522.1999999999998</v>
      </c>
      <c r="H49" s="25">
        <v>2771.1</v>
      </c>
      <c r="I49" s="25">
        <v>2828</v>
      </c>
      <c r="J49" s="25">
        <v>2728.5</v>
      </c>
      <c r="K49" s="25">
        <v>2659.8</v>
      </c>
      <c r="L49" s="25">
        <v>2527.5</v>
      </c>
      <c r="M49" s="25">
        <v>2729</v>
      </c>
      <c r="N49" s="25">
        <v>3639.2</v>
      </c>
      <c r="P49" s="25">
        <v>3556.5</v>
      </c>
      <c r="Q49" s="25">
        <v>2728.5</v>
      </c>
      <c r="R49" s="25">
        <v>3639.2</v>
      </c>
      <c r="V49" s="4"/>
      <c r="W49" s="4"/>
      <c r="X49" s="4"/>
      <c r="Y49" s="4"/>
      <c r="Z49" s="4"/>
      <c r="AA49" s="4"/>
      <c r="AB49" s="4"/>
      <c r="AC49" s="4"/>
      <c r="AD49" s="4"/>
      <c r="AE49" s="2"/>
      <c r="AF49" s="2"/>
      <c r="AG49" s="2"/>
      <c r="AH49" s="2"/>
      <c r="AI49" s="2"/>
      <c r="AJ49" s="2"/>
      <c r="AK49" s="2"/>
    </row>
    <row r="50" spans="1:37" ht="21" x14ac:dyDescent="0.5">
      <c r="A50" s="10"/>
      <c r="B50" s="24" t="s">
        <v>25</v>
      </c>
      <c r="C50" s="25">
        <v>2353.1</v>
      </c>
      <c r="D50" s="25">
        <v>2379.4</v>
      </c>
      <c r="E50" s="25">
        <v>1242.9000000000001</v>
      </c>
      <c r="F50" s="25">
        <v>932.4</v>
      </c>
      <c r="G50" s="25">
        <v>621.79999999999995</v>
      </c>
      <c r="H50" s="25">
        <v>623.70000000000005</v>
      </c>
      <c r="I50" s="25">
        <v>625</v>
      </c>
      <c r="J50" s="25">
        <v>0</v>
      </c>
      <c r="K50" s="25">
        <v>0</v>
      </c>
      <c r="L50" s="25">
        <v>0</v>
      </c>
      <c r="M50" s="25">
        <v>0</v>
      </c>
      <c r="N50" s="25">
        <v>0</v>
      </c>
      <c r="P50" s="25">
        <v>932.4</v>
      </c>
      <c r="Q50" s="25">
        <v>0</v>
      </c>
      <c r="R50" s="25">
        <v>0</v>
      </c>
      <c r="V50" s="4"/>
      <c r="W50" s="4"/>
      <c r="X50" s="4"/>
      <c r="Y50" s="4"/>
      <c r="Z50" s="4"/>
      <c r="AA50" s="4"/>
      <c r="AB50" s="4"/>
      <c r="AC50" s="4"/>
      <c r="AD50" s="4"/>
      <c r="AE50" s="2"/>
      <c r="AF50" s="2"/>
      <c r="AG50" s="2"/>
      <c r="AH50" s="2"/>
      <c r="AI50" s="2"/>
      <c r="AJ50" s="2"/>
      <c r="AK50" s="2"/>
    </row>
    <row r="51" spans="1:37" ht="21" x14ac:dyDescent="0.5">
      <c r="A51" s="10"/>
      <c r="B51" s="24" t="s">
        <v>30</v>
      </c>
      <c r="C51" s="25">
        <v>0</v>
      </c>
      <c r="D51" s="25">
        <v>0</v>
      </c>
      <c r="E51" s="25">
        <v>0</v>
      </c>
      <c r="F51" s="25">
        <v>0</v>
      </c>
      <c r="G51" s="25">
        <v>0</v>
      </c>
      <c r="H51" s="25">
        <v>0</v>
      </c>
      <c r="I51" s="25">
        <v>0</v>
      </c>
      <c r="J51" s="25">
        <v>0</v>
      </c>
      <c r="K51" s="25">
        <v>0</v>
      </c>
      <c r="L51" s="25">
        <v>0</v>
      </c>
      <c r="M51" s="25">
        <v>0</v>
      </c>
      <c r="N51" s="25">
        <v>0</v>
      </c>
      <c r="P51" s="25">
        <v>0</v>
      </c>
      <c r="Q51" s="25">
        <v>0</v>
      </c>
      <c r="R51" s="25">
        <v>0</v>
      </c>
      <c r="V51" s="4"/>
      <c r="W51" s="4"/>
      <c r="X51" s="4"/>
      <c r="Y51" s="4"/>
      <c r="Z51" s="4"/>
      <c r="AA51" s="4"/>
      <c r="AB51" s="4"/>
      <c r="AC51" s="4"/>
      <c r="AD51" s="4"/>
      <c r="AE51" s="2"/>
      <c r="AF51" s="2"/>
      <c r="AG51" s="2"/>
      <c r="AH51" s="2"/>
      <c r="AI51" s="2"/>
      <c r="AJ51" s="2"/>
      <c r="AK51" s="2"/>
    </row>
    <row r="52" spans="1:37" ht="21" x14ac:dyDescent="0.5">
      <c r="A52" s="10"/>
      <c r="B52" s="24" t="s">
        <v>31</v>
      </c>
      <c r="C52" s="25">
        <v>69.400000000000006</v>
      </c>
      <c r="D52" s="25">
        <v>170.4</v>
      </c>
      <c r="E52" s="25">
        <v>654.29999999999995</v>
      </c>
      <c r="F52" s="25">
        <v>629.9</v>
      </c>
      <c r="G52" s="25">
        <v>486</v>
      </c>
      <c r="H52" s="25">
        <v>564.9</v>
      </c>
      <c r="I52" s="25">
        <v>578.9</v>
      </c>
      <c r="J52" s="25">
        <v>500.2</v>
      </c>
      <c r="K52" s="25">
        <v>506.5</v>
      </c>
      <c r="L52" s="25">
        <v>504.9</v>
      </c>
      <c r="M52" s="25">
        <v>506.9</v>
      </c>
      <c r="N52" s="25">
        <v>546.5</v>
      </c>
      <c r="P52" s="25">
        <v>629.9</v>
      </c>
      <c r="Q52" s="25">
        <v>500.2</v>
      </c>
      <c r="R52" s="25">
        <v>546.5</v>
      </c>
      <c r="V52" s="4"/>
      <c r="W52" s="4"/>
      <c r="X52" s="4"/>
      <c r="Y52" s="4"/>
      <c r="Z52" s="4"/>
      <c r="AA52" s="4"/>
      <c r="AB52" s="4"/>
      <c r="AC52" s="4"/>
      <c r="AD52" s="4"/>
      <c r="AE52" s="2"/>
      <c r="AF52" s="2"/>
      <c r="AG52" s="2"/>
      <c r="AH52" s="2"/>
      <c r="AI52" s="2"/>
      <c r="AJ52" s="2"/>
      <c r="AK52" s="2"/>
    </row>
    <row r="53" spans="1:37" ht="21" x14ac:dyDescent="0.5">
      <c r="A53" s="10"/>
      <c r="B53" s="24" t="s">
        <v>32</v>
      </c>
      <c r="C53" s="25">
        <v>12</v>
      </c>
      <c r="D53" s="25">
        <v>8.4</v>
      </c>
      <c r="E53" s="25">
        <v>42.1</v>
      </c>
      <c r="F53" s="25">
        <v>181.8</v>
      </c>
      <c r="G53" s="25">
        <v>180.9</v>
      </c>
      <c r="H53" s="25">
        <v>189.1</v>
      </c>
      <c r="I53" s="25">
        <v>198.9</v>
      </c>
      <c r="J53" s="25">
        <v>210.4</v>
      </c>
      <c r="K53" s="25">
        <v>199.2</v>
      </c>
      <c r="L53" s="25">
        <v>212.5</v>
      </c>
      <c r="M53" s="25">
        <v>230.3</v>
      </c>
      <c r="N53" s="25">
        <v>208.9</v>
      </c>
      <c r="P53" s="25">
        <v>181.8</v>
      </c>
      <c r="Q53" s="25">
        <v>210.4</v>
      </c>
      <c r="R53" s="25">
        <v>208.9</v>
      </c>
      <c r="V53" s="4"/>
      <c r="W53" s="4"/>
      <c r="X53" s="4"/>
      <c r="Y53" s="4"/>
      <c r="Z53" s="4"/>
      <c r="AA53" s="4"/>
      <c r="AB53" s="4"/>
      <c r="AC53" s="4"/>
      <c r="AD53" s="4"/>
      <c r="AE53" s="2"/>
      <c r="AF53" s="2"/>
      <c r="AG53" s="2"/>
      <c r="AH53" s="2"/>
      <c r="AI53" s="2"/>
      <c r="AJ53" s="2"/>
      <c r="AK53" s="2"/>
    </row>
    <row r="54" spans="1:37" ht="21" x14ac:dyDescent="0.5">
      <c r="A54" s="10"/>
      <c r="B54" s="24" t="s">
        <v>26</v>
      </c>
      <c r="C54" s="25">
        <v>79.900000000000006</v>
      </c>
      <c r="D54" s="25">
        <v>80.8</v>
      </c>
      <c r="E54" s="25">
        <v>55.3</v>
      </c>
      <c r="F54" s="25">
        <v>32.700000000000003</v>
      </c>
      <c r="G54" s="25">
        <v>22.2</v>
      </c>
      <c r="H54" s="25">
        <v>18.2</v>
      </c>
      <c r="I54" s="25">
        <v>27.2</v>
      </c>
      <c r="J54" s="25">
        <v>35.799999999999997</v>
      </c>
      <c r="K54" s="25">
        <v>41.5</v>
      </c>
      <c r="L54" s="25">
        <v>14.1</v>
      </c>
      <c r="M54" s="25">
        <v>16.600000000000001</v>
      </c>
      <c r="N54" s="25">
        <v>34.299999999999997</v>
      </c>
      <c r="P54" s="25">
        <v>32.700000000000003</v>
      </c>
      <c r="Q54" s="25">
        <v>35.799999999999997</v>
      </c>
      <c r="R54" s="25">
        <v>34.299999999999997</v>
      </c>
      <c r="V54" s="4"/>
      <c r="W54" s="4"/>
      <c r="X54" s="4"/>
      <c r="Y54" s="4"/>
      <c r="Z54" s="4"/>
      <c r="AA54" s="4"/>
      <c r="AB54" s="4"/>
      <c r="AC54" s="4"/>
      <c r="AD54" s="4"/>
      <c r="AE54" s="2"/>
      <c r="AF54" s="2"/>
      <c r="AG54" s="2"/>
      <c r="AH54" s="2"/>
      <c r="AI54" s="2"/>
      <c r="AJ54" s="2"/>
      <c r="AK54" s="2"/>
    </row>
    <row r="55" spans="1:37" ht="21" x14ac:dyDescent="0.5">
      <c r="A55" s="10"/>
      <c r="B55" s="24" t="s">
        <v>28</v>
      </c>
      <c r="C55" s="25">
        <v>296.60000000000002</v>
      </c>
      <c r="D55" s="25">
        <v>311.89999999999998</v>
      </c>
      <c r="E55" s="25">
        <v>376.1</v>
      </c>
      <c r="F55" s="25">
        <v>343.4</v>
      </c>
      <c r="G55" s="25">
        <v>350.7</v>
      </c>
      <c r="H55" s="25">
        <v>606.5</v>
      </c>
      <c r="I55" s="25">
        <v>619.70000000000005</v>
      </c>
      <c r="J55" s="25">
        <v>610.6</v>
      </c>
      <c r="K55" s="25">
        <v>630.79999999999995</v>
      </c>
      <c r="L55" s="25">
        <v>604.9</v>
      </c>
      <c r="M55" s="25">
        <v>622.9</v>
      </c>
      <c r="N55" s="25">
        <v>410.5</v>
      </c>
      <c r="P55" s="25">
        <v>343.4</v>
      </c>
      <c r="Q55" s="25">
        <v>610.6</v>
      </c>
      <c r="R55" s="25">
        <v>410.5</v>
      </c>
      <c r="V55" s="4"/>
      <c r="W55" s="4"/>
      <c r="X55" s="4"/>
      <c r="Y55" s="4"/>
      <c r="Z55" s="4"/>
      <c r="AA55" s="4"/>
      <c r="AB55" s="4"/>
      <c r="AC55" s="4"/>
      <c r="AD55" s="4"/>
      <c r="AE55" s="2"/>
      <c r="AF55" s="2"/>
      <c r="AG55" s="2"/>
      <c r="AH55" s="2"/>
      <c r="AI55" s="2"/>
      <c r="AJ55" s="2"/>
      <c r="AK55" s="2"/>
    </row>
    <row r="56" spans="1:37" ht="21" x14ac:dyDescent="0.5">
      <c r="A56" s="10"/>
      <c r="B56" s="21"/>
      <c r="C56" s="22"/>
      <c r="D56" s="22"/>
      <c r="E56" s="22"/>
      <c r="F56" s="22"/>
      <c r="G56" s="22"/>
      <c r="H56" s="22"/>
      <c r="I56" s="22"/>
      <c r="J56" s="22"/>
      <c r="K56" s="22"/>
      <c r="L56" s="22"/>
      <c r="M56" s="22"/>
      <c r="N56" s="22"/>
      <c r="O56" s="20"/>
      <c r="P56" s="22"/>
      <c r="Q56" s="22"/>
      <c r="R56" s="22"/>
      <c r="V56" s="4"/>
      <c r="W56" s="4"/>
      <c r="X56" s="4"/>
      <c r="Y56" s="4"/>
      <c r="Z56" s="4"/>
      <c r="AA56" s="4"/>
      <c r="AB56" s="4"/>
      <c r="AC56" s="4"/>
      <c r="AD56" s="4"/>
      <c r="AE56" s="2"/>
      <c r="AF56" s="2"/>
      <c r="AG56" s="2"/>
      <c r="AH56" s="2"/>
      <c r="AI56" s="2"/>
      <c r="AJ56" s="2"/>
      <c r="AK56" s="2"/>
    </row>
    <row r="57" spans="1:37" ht="21" x14ac:dyDescent="0.5">
      <c r="A57" s="10"/>
      <c r="B57" s="21" t="s">
        <v>33</v>
      </c>
      <c r="C57" s="22">
        <v>16276.8</v>
      </c>
      <c r="D57" s="22">
        <v>21666.7</v>
      </c>
      <c r="E57" s="22">
        <v>25191.5</v>
      </c>
      <c r="F57" s="22">
        <v>28469.8</v>
      </c>
      <c r="G57" s="22">
        <v>27471.9</v>
      </c>
      <c r="H57" s="22">
        <v>26856.9</v>
      </c>
      <c r="I57" s="22">
        <v>26967</v>
      </c>
      <c r="J57" s="22">
        <v>29295.4</v>
      </c>
      <c r="K57" s="22">
        <v>27121.7</v>
      </c>
      <c r="L57" s="22">
        <v>26996.799999999999</v>
      </c>
      <c r="M57" s="22">
        <v>29664.6</v>
      </c>
      <c r="N57" s="22">
        <v>34017.599999999999</v>
      </c>
      <c r="P57" s="22">
        <v>28469.8</v>
      </c>
      <c r="Q57" s="22">
        <v>29295.4</v>
      </c>
      <c r="R57" s="22">
        <v>34017.599999999999</v>
      </c>
      <c r="V57" s="4"/>
      <c r="W57" s="4"/>
      <c r="X57" s="4"/>
      <c r="Y57" s="4"/>
      <c r="Z57" s="4"/>
      <c r="AA57" s="4"/>
      <c r="AB57" s="4"/>
      <c r="AC57" s="4"/>
      <c r="AD57" s="4"/>
      <c r="AE57" s="2"/>
      <c r="AF57" s="2"/>
      <c r="AG57" s="2"/>
      <c r="AH57" s="2"/>
      <c r="AI57" s="2"/>
      <c r="AJ57" s="2"/>
      <c r="AK57" s="2"/>
    </row>
    <row r="58" spans="1:37" ht="21" x14ac:dyDescent="0.5">
      <c r="A58" s="10"/>
      <c r="B58" s="23"/>
      <c r="C58" s="22"/>
      <c r="D58" s="22"/>
      <c r="E58" s="22"/>
      <c r="F58" s="22"/>
      <c r="G58" s="22"/>
      <c r="H58" s="22"/>
      <c r="I58" s="22"/>
      <c r="J58" s="22"/>
      <c r="K58" s="22"/>
      <c r="L58" s="22"/>
      <c r="M58" s="22"/>
      <c r="N58" s="22"/>
      <c r="P58" s="22"/>
      <c r="Q58" s="22"/>
      <c r="R58" s="22"/>
      <c r="V58" s="4"/>
      <c r="W58" s="4"/>
      <c r="X58" s="4"/>
      <c r="Y58" s="4"/>
      <c r="Z58" s="4"/>
      <c r="AA58" s="4"/>
      <c r="AB58" s="4"/>
      <c r="AC58" s="4"/>
      <c r="AD58" s="4"/>
      <c r="AE58" s="2"/>
      <c r="AF58" s="2"/>
      <c r="AG58" s="2"/>
      <c r="AH58" s="2"/>
      <c r="AI58" s="2"/>
      <c r="AJ58" s="2"/>
      <c r="AK58" s="2"/>
    </row>
    <row r="59" spans="1:37" ht="21" x14ac:dyDescent="0.5">
      <c r="A59" s="10"/>
      <c r="B59" s="24" t="s">
        <v>34</v>
      </c>
      <c r="C59" s="25">
        <v>0.1</v>
      </c>
      <c r="D59" s="25">
        <v>0.1</v>
      </c>
      <c r="E59" s="25">
        <v>0.1</v>
      </c>
      <c r="F59" s="25">
        <v>0.1</v>
      </c>
      <c r="G59" s="25">
        <v>0.1</v>
      </c>
      <c r="H59" s="25">
        <v>0.1</v>
      </c>
      <c r="I59" s="25">
        <v>0.1</v>
      </c>
      <c r="J59" s="25">
        <v>0.1</v>
      </c>
      <c r="K59" s="25">
        <v>0.1</v>
      </c>
      <c r="L59" s="25">
        <v>0.1</v>
      </c>
      <c r="M59" s="25">
        <v>0.1</v>
      </c>
      <c r="N59" s="25">
        <v>0.1</v>
      </c>
      <c r="P59" s="25">
        <v>0.1</v>
      </c>
      <c r="Q59" s="25">
        <v>0.1</v>
      </c>
      <c r="R59" s="25">
        <v>0.1</v>
      </c>
      <c r="V59" s="4"/>
      <c r="W59" s="4"/>
      <c r="X59" s="4"/>
      <c r="Y59" s="4"/>
      <c r="Z59" s="4"/>
      <c r="AA59" s="4"/>
      <c r="AB59" s="4"/>
      <c r="AC59" s="4"/>
      <c r="AD59" s="4"/>
      <c r="AE59" s="2"/>
      <c r="AF59" s="2"/>
      <c r="AG59" s="2"/>
      <c r="AH59" s="2"/>
      <c r="AI59" s="2"/>
      <c r="AJ59" s="2"/>
      <c r="AK59" s="2"/>
    </row>
    <row r="60" spans="1:37" ht="21" x14ac:dyDescent="0.5">
      <c r="A60" s="10"/>
      <c r="B60" s="24" t="s">
        <v>35</v>
      </c>
      <c r="C60" s="25">
        <v>13809.6</v>
      </c>
      <c r="D60" s="25">
        <v>14441.5</v>
      </c>
      <c r="E60" s="25">
        <v>14485.4</v>
      </c>
      <c r="F60" s="25">
        <v>14541.1</v>
      </c>
      <c r="G60" s="25">
        <v>13851</v>
      </c>
      <c r="H60" s="25">
        <v>13747.6</v>
      </c>
      <c r="I60" s="25">
        <v>13659.2</v>
      </c>
      <c r="J60" s="25">
        <v>13818.8</v>
      </c>
      <c r="K60" s="25">
        <v>13869.9</v>
      </c>
      <c r="L60" s="25">
        <v>13888.8</v>
      </c>
      <c r="M60" s="25">
        <v>13930.6</v>
      </c>
      <c r="N60" s="25">
        <v>14056.5</v>
      </c>
      <c r="P60" s="25">
        <v>14541.1</v>
      </c>
      <c r="Q60" s="25">
        <v>13818.8</v>
      </c>
      <c r="R60" s="25">
        <v>14056.5</v>
      </c>
      <c r="V60" s="4"/>
      <c r="W60" s="4"/>
      <c r="X60" s="4"/>
      <c r="Y60" s="4"/>
      <c r="Z60" s="4"/>
      <c r="AA60" s="4"/>
      <c r="AB60" s="4"/>
      <c r="AC60" s="4"/>
      <c r="AD60" s="4"/>
      <c r="AE60" s="2"/>
      <c r="AF60" s="2"/>
      <c r="AG60" s="2"/>
      <c r="AH60" s="2"/>
      <c r="AI60" s="2"/>
      <c r="AJ60" s="2"/>
      <c r="AK60" s="2"/>
    </row>
    <row r="61" spans="1:37" ht="21" x14ac:dyDescent="0.5">
      <c r="A61" s="10"/>
      <c r="B61" s="24" t="s">
        <v>36</v>
      </c>
      <c r="C61" s="32">
        <v>-308.39999999999998</v>
      </c>
      <c r="D61" s="32">
        <v>-1675.1</v>
      </c>
      <c r="E61" s="32">
        <v>-1065.2</v>
      </c>
      <c r="F61" s="32">
        <v>-1065.2</v>
      </c>
      <c r="G61" s="32">
        <v>-191.7</v>
      </c>
      <c r="H61" s="32">
        <v>-191.7</v>
      </c>
      <c r="I61" s="32">
        <v>-69.099999999999994</v>
      </c>
      <c r="J61" s="32">
        <v>-69.099999999999994</v>
      </c>
      <c r="K61" s="32">
        <v>-69.099999999999994</v>
      </c>
      <c r="L61" s="32">
        <v>-15.8</v>
      </c>
      <c r="M61" s="32">
        <v>-15.2</v>
      </c>
      <c r="N61" s="32">
        <v>-282.7</v>
      </c>
      <c r="P61" s="32">
        <v>-1065.2</v>
      </c>
      <c r="Q61" s="32">
        <v>-69.099999999999994</v>
      </c>
      <c r="R61" s="32">
        <v>-282.7</v>
      </c>
      <c r="V61" s="4"/>
      <c r="W61" s="4"/>
      <c r="X61" s="4"/>
      <c r="Y61" s="4"/>
      <c r="Z61" s="4"/>
      <c r="AA61" s="4"/>
      <c r="AB61" s="4"/>
      <c r="AC61" s="4"/>
      <c r="AD61" s="4"/>
      <c r="AE61" s="2"/>
      <c r="AF61" s="2"/>
      <c r="AG61" s="2"/>
      <c r="AH61" s="2"/>
      <c r="AI61" s="2"/>
      <c r="AJ61" s="2"/>
      <c r="AK61" s="2"/>
    </row>
    <row r="62" spans="1:37" ht="21" x14ac:dyDescent="0.5">
      <c r="A62" s="10"/>
      <c r="B62" s="24" t="s">
        <v>37</v>
      </c>
      <c r="C62" s="32">
        <v>219</v>
      </c>
      <c r="D62" s="32">
        <v>161.30000000000001</v>
      </c>
      <c r="E62" s="32">
        <v>123.2</v>
      </c>
      <c r="F62" s="32">
        <v>-35.799999999999997</v>
      </c>
      <c r="G62" s="32">
        <v>-173.6</v>
      </c>
      <c r="H62" s="32">
        <v>-281.60000000000002</v>
      </c>
      <c r="I62" s="32">
        <v>-405.3</v>
      </c>
      <c r="J62" s="32">
        <v>-432.7</v>
      </c>
      <c r="K62" s="32">
        <v>-270.2</v>
      </c>
      <c r="L62" s="32">
        <v>-283.89999999999998</v>
      </c>
      <c r="M62" s="32">
        <v>-319.7</v>
      </c>
      <c r="N62" s="32">
        <v>-320.39999999999998</v>
      </c>
      <c r="P62" s="32">
        <v>-35.799999999999997</v>
      </c>
      <c r="Q62" s="32">
        <v>-432.7</v>
      </c>
      <c r="R62" s="32">
        <v>-320.39999999999998</v>
      </c>
      <c r="V62" s="4"/>
      <c r="W62" s="4"/>
      <c r="X62" s="4"/>
      <c r="Y62" s="4"/>
      <c r="Z62" s="4"/>
      <c r="AA62" s="4"/>
      <c r="AB62" s="4"/>
      <c r="AC62" s="4"/>
      <c r="AD62" s="4"/>
      <c r="AE62" s="2"/>
      <c r="AF62" s="2"/>
      <c r="AG62" s="2"/>
      <c r="AH62" s="2"/>
      <c r="AI62" s="2"/>
      <c r="AJ62" s="2"/>
      <c r="AK62" s="2"/>
    </row>
    <row r="63" spans="1:37" ht="21" x14ac:dyDescent="0.5">
      <c r="A63" s="10"/>
      <c r="B63" s="24" t="s">
        <v>38</v>
      </c>
      <c r="C63" s="32">
        <v>1613.4</v>
      </c>
      <c r="D63" s="32">
        <v>2142.5</v>
      </c>
      <c r="E63" s="32">
        <v>890.8</v>
      </c>
      <c r="F63" s="32">
        <v>96.2</v>
      </c>
      <c r="G63" s="32">
        <v>-217</v>
      </c>
      <c r="H63" s="32">
        <v>-704.4</v>
      </c>
      <c r="I63" s="32">
        <v>-502.1</v>
      </c>
      <c r="J63" s="32">
        <v>-423.2</v>
      </c>
      <c r="K63" s="32">
        <v>-196.6</v>
      </c>
      <c r="L63" s="32">
        <v>108.8</v>
      </c>
      <c r="M63" s="32">
        <v>517.6</v>
      </c>
      <c r="N63" s="32">
        <v>1168.9000000000001</v>
      </c>
      <c r="P63" s="32">
        <v>96.2</v>
      </c>
      <c r="Q63" s="32">
        <v>-423.2</v>
      </c>
      <c r="R63" s="32">
        <v>1168.9000000000001</v>
      </c>
      <c r="V63" s="4"/>
      <c r="W63" s="4"/>
      <c r="X63" s="4"/>
      <c r="Y63" s="4"/>
      <c r="Z63" s="4"/>
      <c r="AA63" s="4"/>
      <c r="AB63" s="4"/>
      <c r="AC63" s="4"/>
      <c r="AD63" s="4"/>
      <c r="AE63" s="2"/>
      <c r="AF63" s="2"/>
      <c r="AG63" s="2"/>
      <c r="AH63" s="2"/>
      <c r="AI63" s="2"/>
      <c r="AJ63" s="2"/>
      <c r="AK63" s="2"/>
    </row>
    <row r="64" spans="1:37" ht="21" x14ac:dyDescent="0.5">
      <c r="A64" s="10"/>
      <c r="B64" s="23"/>
      <c r="C64" s="22"/>
      <c r="D64" s="22"/>
      <c r="E64" s="22"/>
      <c r="F64" s="22"/>
      <c r="G64" s="22"/>
      <c r="H64" s="22"/>
      <c r="I64" s="22"/>
      <c r="J64" s="22"/>
      <c r="K64" s="22"/>
      <c r="L64" s="22"/>
      <c r="M64" s="22"/>
      <c r="N64" s="22"/>
      <c r="P64" s="22"/>
      <c r="Q64" s="22"/>
      <c r="R64" s="22"/>
      <c r="V64" s="4"/>
      <c r="W64" s="4"/>
      <c r="X64" s="4"/>
      <c r="Y64" s="4"/>
      <c r="Z64" s="4"/>
      <c r="AA64" s="4"/>
      <c r="AB64" s="4"/>
      <c r="AC64" s="4"/>
      <c r="AD64" s="4"/>
      <c r="AE64" s="2"/>
      <c r="AF64" s="2"/>
      <c r="AG64" s="2"/>
      <c r="AH64" s="2"/>
      <c r="AI64" s="2"/>
      <c r="AJ64" s="2"/>
      <c r="AK64" s="2"/>
    </row>
    <row r="65" spans="1:37" ht="21" x14ac:dyDescent="0.5">
      <c r="A65" s="10"/>
      <c r="B65" s="33" t="s">
        <v>39</v>
      </c>
      <c r="C65" s="25">
        <v>61.7</v>
      </c>
      <c r="D65" s="25">
        <v>80.599999999999994</v>
      </c>
      <c r="E65" s="25">
        <v>85.5</v>
      </c>
      <c r="F65" s="25">
        <v>90.8</v>
      </c>
      <c r="G65" s="25">
        <v>114</v>
      </c>
      <c r="H65" s="25">
        <v>85.7</v>
      </c>
      <c r="I65" s="25">
        <v>79.5</v>
      </c>
      <c r="J65" s="25">
        <v>56.1</v>
      </c>
      <c r="K65" s="25">
        <v>55.4</v>
      </c>
      <c r="L65" s="25">
        <v>56</v>
      </c>
      <c r="M65" s="25">
        <v>55.5</v>
      </c>
      <c r="N65" s="25">
        <v>53.7</v>
      </c>
      <c r="P65" s="25">
        <v>90.8</v>
      </c>
      <c r="Q65" s="25">
        <v>56.1</v>
      </c>
      <c r="R65" s="25">
        <v>53.7</v>
      </c>
      <c r="V65" s="4"/>
      <c r="W65" s="4"/>
      <c r="X65" s="4"/>
      <c r="Y65" s="4"/>
      <c r="Z65" s="4"/>
      <c r="AA65" s="4"/>
      <c r="AB65" s="4"/>
      <c r="AC65" s="4"/>
      <c r="AD65" s="4"/>
      <c r="AE65" s="2"/>
      <c r="AF65" s="2"/>
      <c r="AG65" s="2"/>
      <c r="AH65" s="2"/>
      <c r="AI65" s="2"/>
      <c r="AJ65" s="2"/>
      <c r="AK65" s="2"/>
    </row>
    <row r="66" spans="1:37" ht="21" x14ac:dyDescent="0.5">
      <c r="A66" s="10"/>
      <c r="B66" s="21"/>
      <c r="C66" s="22"/>
      <c r="D66" s="22"/>
      <c r="E66" s="22"/>
      <c r="F66" s="22"/>
      <c r="G66" s="22"/>
      <c r="H66" s="22"/>
      <c r="I66" s="22"/>
      <c r="J66" s="22"/>
      <c r="K66" s="22"/>
      <c r="L66" s="22"/>
      <c r="M66" s="22"/>
      <c r="N66" s="22"/>
      <c r="P66" s="22"/>
      <c r="Q66" s="22"/>
      <c r="R66" s="22"/>
      <c r="V66" s="4"/>
      <c r="W66" s="4"/>
      <c r="X66" s="4"/>
      <c r="Y66" s="4"/>
      <c r="Z66" s="4"/>
      <c r="AA66" s="4"/>
      <c r="AB66" s="4"/>
      <c r="AC66" s="4"/>
      <c r="AD66" s="4"/>
      <c r="AE66" s="2"/>
      <c r="AF66" s="2"/>
      <c r="AG66" s="2"/>
      <c r="AH66" s="2"/>
      <c r="AI66" s="2"/>
      <c r="AJ66" s="2"/>
      <c r="AK66" s="2"/>
    </row>
    <row r="67" spans="1:37" ht="21" x14ac:dyDescent="0.5">
      <c r="A67" s="10"/>
      <c r="B67" s="21" t="s">
        <v>40</v>
      </c>
      <c r="C67" s="22">
        <v>15395.3</v>
      </c>
      <c r="D67" s="22">
        <v>15150.9</v>
      </c>
      <c r="E67" s="22">
        <v>14519.8</v>
      </c>
      <c r="F67" s="22">
        <v>13627.2</v>
      </c>
      <c r="G67" s="22">
        <v>13382.7</v>
      </c>
      <c r="H67" s="22">
        <v>12655.7</v>
      </c>
      <c r="I67" s="22">
        <v>12762.3</v>
      </c>
      <c r="J67" s="22">
        <v>12950</v>
      </c>
      <c r="K67" s="22">
        <v>13389.6</v>
      </c>
      <c r="L67" s="22">
        <v>13753.9</v>
      </c>
      <c r="M67" s="22">
        <v>14168.8</v>
      </c>
      <c r="N67" s="22">
        <v>14676</v>
      </c>
      <c r="P67" s="22">
        <v>13627.2</v>
      </c>
      <c r="Q67" s="22">
        <v>12950</v>
      </c>
      <c r="R67" s="22">
        <v>14676</v>
      </c>
      <c r="V67" s="4"/>
      <c r="W67" s="4"/>
      <c r="X67" s="4"/>
      <c r="Y67" s="4"/>
      <c r="Z67" s="4"/>
      <c r="AA67" s="4"/>
      <c r="AB67" s="4"/>
      <c r="AC67" s="4"/>
      <c r="AD67" s="4"/>
      <c r="AE67" s="2"/>
      <c r="AF67" s="2"/>
      <c r="AG67" s="2"/>
      <c r="AH67" s="2"/>
      <c r="AI67" s="2"/>
      <c r="AJ67" s="2"/>
      <c r="AK67" s="2"/>
    </row>
    <row r="68" spans="1:37" ht="21.5" thickBot="1" x14ac:dyDescent="0.55000000000000004">
      <c r="A68" s="10"/>
      <c r="B68" s="33"/>
      <c r="C68" s="25"/>
      <c r="D68" s="25"/>
      <c r="E68" s="25"/>
      <c r="F68" s="25"/>
      <c r="G68" s="25"/>
      <c r="H68" s="25"/>
      <c r="I68" s="25"/>
      <c r="J68" s="25"/>
      <c r="K68" s="25"/>
      <c r="L68" s="25"/>
      <c r="M68" s="25"/>
      <c r="N68" s="25"/>
      <c r="P68" s="25"/>
      <c r="Q68" s="25"/>
      <c r="R68" s="25"/>
      <c r="V68" s="4"/>
      <c r="W68" s="4"/>
      <c r="X68" s="4"/>
      <c r="Y68" s="4"/>
      <c r="Z68" s="4"/>
      <c r="AA68" s="4"/>
      <c r="AB68" s="4"/>
      <c r="AC68" s="4"/>
      <c r="AD68" s="4"/>
      <c r="AE68" s="2"/>
      <c r="AF68" s="2"/>
      <c r="AG68" s="2"/>
      <c r="AH68" s="2"/>
      <c r="AI68" s="2"/>
      <c r="AJ68" s="2"/>
      <c r="AK68" s="2"/>
    </row>
    <row r="69" spans="1:37" ht="21.5" thickBot="1" x14ac:dyDescent="0.55000000000000004">
      <c r="B69" s="28" t="s">
        <v>41</v>
      </c>
      <c r="C69" s="34">
        <v>31672.1</v>
      </c>
      <c r="D69" s="34">
        <v>36817.5</v>
      </c>
      <c r="E69" s="34">
        <v>39711.300000000003</v>
      </c>
      <c r="F69" s="34">
        <v>42097</v>
      </c>
      <c r="G69" s="34">
        <v>40854.6</v>
      </c>
      <c r="H69" s="34">
        <v>39512.699999999997</v>
      </c>
      <c r="I69" s="34">
        <v>39729.300000000003</v>
      </c>
      <c r="J69" s="34">
        <v>42245.4</v>
      </c>
      <c r="K69" s="34">
        <v>40511.4</v>
      </c>
      <c r="L69" s="34">
        <v>40750.699999999997</v>
      </c>
      <c r="M69" s="29">
        <v>43833.4</v>
      </c>
      <c r="N69" s="30">
        <v>48693.599999999999</v>
      </c>
      <c r="P69" s="100">
        <v>42097</v>
      </c>
      <c r="Q69" s="29">
        <v>42245.4</v>
      </c>
      <c r="R69" s="30">
        <v>48693.599999999999</v>
      </c>
      <c r="V69" s="4"/>
      <c r="W69" s="4"/>
      <c r="X69" s="4"/>
      <c r="Y69" s="4"/>
      <c r="Z69" s="4"/>
      <c r="AA69" s="4"/>
      <c r="AB69" s="4"/>
      <c r="AC69" s="4"/>
      <c r="AD69" s="4"/>
      <c r="AE69" s="2"/>
      <c r="AF69" s="2"/>
      <c r="AG69" s="2"/>
      <c r="AH69" s="2"/>
      <c r="AI69" s="2"/>
      <c r="AJ69" s="2"/>
      <c r="AK69" s="2"/>
    </row>
    <row r="70" spans="1:37" ht="21" x14ac:dyDescent="0.5">
      <c r="B70" s="21"/>
      <c r="C70" s="27"/>
      <c r="D70" s="27"/>
      <c r="E70" s="27"/>
      <c r="F70" s="27"/>
      <c r="G70" s="27"/>
      <c r="H70" s="27"/>
      <c r="I70" s="27"/>
      <c r="J70" s="27"/>
      <c r="K70" s="27"/>
      <c r="L70" s="27"/>
      <c r="M70" s="27"/>
      <c r="N70" s="27"/>
      <c r="P70" s="27"/>
      <c r="Q70" s="27"/>
      <c r="R70" s="27"/>
    </row>
    <row r="71" spans="1:37" ht="21" x14ac:dyDescent="0.5">
      <c r="B71" s="21"/>
      <c r="C71" s="27"/>
      <c r="D71" s="27"/>
      <c r="E71" s="27"/>
      <c r="F71" s="27"/>
      <c r="G71" s="27"/>
      <c r="H71" s="27"/>
      <c r="I71" s="27"/>
      <c r="J71" s="27"/>
      <c r="K71" s="27"/>
      <c r="L71" s="27"/>
      <c r="M71" s="27"/>
      <c r="N71" s="27"/>
      <c r="P71" s="27"/>
      <c r="Q71" s="27"/>
      <c r="R71" s="27"/>
    </row>
    <row r="72" spans="1:37" ht="21" hidden="1" x14ac:dyDescent="0.5">
      <c r="B72" s="21"/>
      <c r="C72" s="27"/>
      <c r="D72" s="27"/>
      <c r="E72" s="27"/>
      <c r="F72" s="27"/>
      <c r="G72" s="27"/>
      <c r="H72" s="27"/>
      <c r="I72" s="27"/>
      <c r="J72" s="27"/>
      <c r="K72" s="27"/>
      <c r="L72" s="27"/>
      <c r="M72" s="27"/>
      <c r="N72" s="27"/>
      <c r="P72" s="27"/>
      <c r="Q72" s="27"/>
      <c r="R72" s="27"/>
    </row>
    <row r="73" spans="1:37" ht="21" hidden="1" x14ac:dyDescent="0.5">
      <c r="B73" s="21"/>
      <c r="C73" s="27"/>
      <c r="D73" s="27"/>
      <c r="E73" s="27"/>
      <c r="F73" s="27"/>
      <c r="G73" s="27"/>
      <c r="H73" s="27"/>
      <c r="I73" s="27"/>
      <c r="J73" s="27"/>
      <c r="K73" s="27"/>
      <c r="L73" s="27"/>
      <c r="M73" s="27"/>
      <c r="N73" s="27"/>
      <c r="P73" s="27"/>
      <c r="Q73" s="27"/>
      <c r="R73" s="27"/>
    </row>
    <row r="74" spans="1:37" ht="21" hidden="1" x14ac:dyDescent="0.5">
      <c r="B74" s="21"/>
      <c r="C74" s="27"/>
      <c r="D74" s="27"/>
      <c r="E74" s="27"/>
      <c r="F74" s="27"/>
      <c r="G74" s="27"/>
      <c r="H74" s="27"/>
      <c r="I74" s="27"/>
      <c r="J74" s="27"/>
      <c r="K74" s="27"/>
      <c r="L74" s="27"/>
      <c r="M74" s="27"/>
      <c r="N74" s="27"/>
      <c r="P74" s="27"/>
      <c r="Q74" s="27"/>
      <c r="R74" s="27"/>
    </row>
    <row r="75" spans="1:37" hidden="1" x14ac:dyDescent="0.45">
      <c r="B75" s="8"/>
    </row>
    <row r="76" spans="1:37" hidden="1" x14ac:dyDescent="0.45">
      <c r="B76" s="46"/>
    </row>
    <row r="77" spans="1:37" hidden="1" x14ac:dyDescent="0.45">
      <c r="B77" s="46"/>
    </row>
    <row r="78" spans="1:37" hidden="1" x14ac:dyDescent="0.45">
      <c r="B78" s="8"/>
    </row>
    <row r="79" spans="1:37" hidden="1" x14ac:dyDescent="0.45">
      <c r="B79" s="8"/>
    </row>
    <row r="80" spans="1:37" hidden="1" x14ac:dyDescent="0.45">
      <c r="B80" s="8"/>
    </row>
    <row r="81" spans="2:2" hidden="1" x14ac:dyDescent="0.45">
      <c r="B81" s="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F7701-C454-4A8C-B49C-AD77CFEADCAE}">
  <dimension ref="A1:V62"/>
  <sheetViews>
    <sheetView showGridLines="0" zoomScale="50" zoomScaleNormal="50" workbookViewId="0"/>
  </sheetViews>
  <sheetFormatPr defaultColWidth="0" defaultRowHeight="18.5" customHeight="1" zeroHeight="1" outlineLevelRow="2" x14ac:dyDescent="0.45"/>
  <cols>
    <col min="1" max="1" width="7.1796875" style="16" customWidth="1"/>
    <col min="2" max="2" width="85.90625" style="17" customWidth="1"/>
    <col min="3" max="14" width="13.36328125" style="17" customWidth="1"/>
    <col min="15" max="15" width="3.36328125" style="17" customWidth="1"/>
    <col min="16" max="19" width="13.36328125" style="17" customWidth="1"/>
    <col min="20" max="20" width="13.36328125" style="17" hidden="1" customWidth="1"/>
    <col min="21" max="21" width="10.36328125" style="17" hidden="1" customWidth="1"/>
    <col min="22" max="16384" width="8.81640625" style="17" hidden="1"/>
  </cols>
  <sheetData>
    <row r="1" spans="1:22" ht="21" customHeight="1" x14ac:dyDescent="0.45"/>
    <row r="2" spans="1:22" ht="21" customHeight="1" x14ac:dyDescent="0.45"/>
    <row r="3" spans="1:22" ht="21" customHeight="1" x14ac:dyDescent="0.45"/>
    <row r="4" spans="1:22" ht="21" customHeight="1" x14ac:dyDescent="0.45"/>
    <row r="5" spans="1:22" ht="21" customHeight="1" x14ac:dyDescent="0.45">
      <c r="C5" s="18"/>
      <c r="D5" s="18"/>
      <c r="E5" s="18"/>
      <c r="F5" s="18"/>
    </row>
    <row r="6" spans="1:22" ht="21" customHeight="1" x14ac:dyDescent="0.5">
      <c r="B6" s="52" t="s">
        <v>102</v>
      </c>
      <c r="C6" s="53" t="s">
        <v>101</v>
      </c>
      <c r="D6" s="53" t="s">
        <v>0</v>
      </c>
      <c r="E6" s="53" t="s">
        <v>106</v>
      </c>
      <c r="F6" s="53" t="s">
        <v>107</v>
      </c>
      <c r="G6" s="53" t="s">
        <v>108</v>
      </c>
      <c r="H6" s="53" t="s">
        <v>127</v>
      </c>
      <c r="I6" s="53" t="s">
        <v>132</v>
      </c>
      <c r="J6" s="53" t="s">
        <v>136</v>
      </c>
      <c r="K6" s="53" t="s">
        <v>138</v>
      </c>
      <c r="L6" s="53" t="s">
        <v>145</v>
      </c>
      <c r="M6" s="53" t="s">
        <v>146</v>
      </c>
      <c r="N6" s="67" t="s">
        <v>153</v>
      </c>
      <c r="O6" s="94"/>
      <c r="P6" s="53">
        <v>2021</v>
      </c>
      <c r="Q6" s="53">
        <v>2022</v>
      </c>
      <c r="R6" s="67">
        <v>2023</v>
      </c>
    </row>
    <row r="7" spans="1:22" ht="21" customHeight="1" outlineLevel="1" x14ac:dyDescent="0.5">
      <c r="B7" s="33" t="s">
        <v>109</v>
      </c>
      <c r="C7" s="32">
        <v>318.3</v>
      </c>
      <c r="D7" s="32">
        <v>359.2</v>
      </c>
      <c r="E7" s="32">
        <v>436.7</v>
      </c>
      <c r="F7" s="32">
        <v>512.70000000000005</v>
      </c>
      <c r="G7" s="32">
        <v>554.9</v>
      </c>
      <c r="H7" s="32">
        <v>606.9</v>
      </c>
      <c r="I7" s="32">
        <v>677.8</v>
      </c>
      <c r="J7" s="32">
        <v>777.8</v>
      </c>
      <c r="K7" s="32">
        <v>733.1</v>
      </c>
      <c r="L7" s="32">
        <v>840.1</v>
      </c>
      <c r="M7" s="32">
        <v>868.5</v>
      </c>
      <c r="N7" s="32">
        <v>868.1</v>
      </c>
      <c r="O7" s="32"/>
      <c r="P7" s="32">
        <v>1626.9</v>
      </c>
      <c r="Q7" s="32">
        <v>2617.4</v>
      </c>
      <c r="R7" s="32">
        <v>3309.8</v>
      </c>
      <c r="T7" s="71"/>
      <c r="U7" s="71"/>
      <c r="V7" s="71"/>
    </row>
    <row r="8" spans="1:22" s="93" customFormat="1" ht="21" customHeight="1" outlineLevel="2" x14ac:dyDescent="0.5">
      <c r="A8" s="91"/>
      <c r="B8" s="90" t="s">
        <v>251</v>
      </c>
      <c r="C8" s="92">
        <v>318.3</v>
      </c>
      <c r="D8" s="92">
        <v>359.2</v>
      </c>
      <c r="E8" s="92">
        <v>436.7</v>
      </c>
      <c r="F8" s="92">
        <v>512.70000000000005</v>
      </c>
      <c r="G8" s="92">
        <v>479.4</v>
      </c>
      <c r="H8" s="92">
        <v>512.19999999999993</v>
      </c>
      <c r="I8" s="92">
        <v>563.29999999999995</v>
      </c>
      <c r="J8" s="92">
        <v>667.6</v>
      </c>
      <c r="K8" s="92">
        <v>623.9</v>
      </c>
      <c r="L8" s="92">
        <v>733.5</v>
      </c>
      <c r="M8" s="92">
        <v>756.2</v>
      </c>
      <c r="N8" s="92">
        <v>766.5</v>
      </c>
      <c r="O8" s="92"/>
      <c r="P8" s="92">
        <v>1626.9</v>
      </c>
      <c r="Q8" s="92">
        <v>2222.5</v>
      </c>
      <c r="R8" s="92">
        <v>2880</v>
      </c>
      <c r="T8" s="71"/>
      <c r="U8" s="71"/>
      <c r="V8" s="71"/>
    </row>
    <row r="9" spans="1:22" s="93" customFormat="1" ht="21" customHeight="1" outlineLevel="2" x14ac:dyDescent="0.5">
      <c r="A9" s="95"/>
      <c r="B9" s="90" t="s">
        <v>155</v>
      </c>
      <c r="C9" s="92" t="s">
        <v>239</v>
      </c>
      <c r="D9" s="92" t="s">
        <v>239</v>
      </c>
      <c r="E9" s="92" t="s">
        <v>239</v>
      </c>
      <c r="F9" s="92" t="s">
        <v>239</v>
      </c>
      <c r="G9" s="92">
        <v>49</v>
      </c>
      <c r="H9" s="92">
        <v>53.1</v>
      </c>
      <c r="I9" s="92">
        <v>67.7</v>
      </c>
      <c r="J9" s="92">
        <v>60.8</v>
      </c>
      <c r="K9" s="92">
        <v>82</v>
      </c>
      <c r="L9" s="92">
        <v>78.7</v>
      </c>
      <c r="M9" s="92">
        <v>81</v>
      </c>
      <c r="N9" s="92">
        <v>74.2</v>
      </c>
      <c r="O9" s="92"/>
      <c r="P9" s="92" t="s">
        <v>239</v>
      </c>
      <c r="Q9" s="92">
        <v>230.6</v>
      </c>
      <c r="R9" s="92">
        <v>315.89999999999998</v>
      </c>
      <c r="T9" s="71"/>
      <c r="U9" s="71"/>
      <c r="V9" s="71"/>
    </row>
    <row r="10" spans="1:22" s="93" customFormat="1" ht="21" customHeight="1" outlineLevel="2" x14ac:dyDescent="0.5">
      <c r="A10" s="95"/>
      <c r="B10" s="90" t="s">
        <v>154</v>
      </c>
      <c r="C10" s="92" t="s">
        <v>239</v>
      </c>
      <c r="D10" s="92" t="s">
        <v>239</v>
      </c>
      <c r="E10" s="92" t="s">
        <v>239</v>
      </c>
      <c r="F10" s="92" t="s">
        <v>239</v>
      </c>
      <c r="G10" s="92">
        <v>26.5</v>
      </c>
      <c r="H10" s="92">
        <v>41.6</v>
      </c>
      <c r="I10" s="92">
        <v>46.8</v>
      </c>
      <c r="J10" s="92">
        <v>49.4</v>
      </c>
      <c r="K10" s="92">
        <v>27.2</v>
      </c>
      <c r="L10" s="92">
        <v>27.9</v>
      </c>
      <c r="M10" s="92">
        <v>31.3</v>
      </c>
      <c r="N10" s="92">
        <v>27.4</v>
      </c>
      <c r="O10" s="92"/>
      <c r="P10" s="92" t="s">
        <v>239</v>
      </c>
      <c r="Q10" s="92">
        <v>164.3</v>
      </c>
      <c r="R10" s="92">
        <v>113.9</v>
      </c>
      <c r="T10" s="71"/>
      <c r="U10" s="71"/>
      <c r="V10" s="71"/>
    </row>
    <row r="11" spans="1:22" ht="21" customHeight="1" outlineLevel="1" x14ac:dyDescent="0.5">
      <c r="B11" s="33" t="s">
        <v>110</v>
      </c>
      <c r="C11" s="32">
        <v>139.9</v>
      </c>
      <c r="D11" s="32">
        <v>152.9</v>
      </c>
      <c r="E11" s="32">
        <v>371</v>
      </c>
      <c r="F11" s="32">
        <v>408.1</v>
      </c>
      <c r="G11" s="32">
        <v>432.2</v>
      </c>
      <c r="H11" s="32">
        <v>437.8</v>
      </c>
      <c r="I11" s="32">
        <v>426.4</v>
      </c>
      <c r="J11" s="32">
        <v>464.6</v>
      </c>
      <c r="K11" s="32">
        <v>445.1</v>
      </c>
      <c r="L11" s="32">
        <v>457.3</v>
      </c>
      <c r="M11" s="32">
        <v>463.4</v>
      </c>
      <c r="N11" s="32">
        <v>459.1</v>
      </c>
      <c r="O11" s="32"/>
      <c r="P11" s="32">
        <v>1071.9000000000001</v>
      </c>
      <c r="Q11" s="32">
        <v>1760.9</v>
      </c>
      <c r="R11" s="32">
        <v>1825</v>
      </c>
      <c r="T11" s="71"/>
      <c r="U11" s="71"/>
      <c r="V11" s="71"/>
    </row>
    <row r="12" spans="1:22" ht="21" customHeight="1" outlineLevel="1" x14ac:dyDescent="0.5">
      <c r="B12" s="33" t="s">
        <v>42</v>
      </c>
      <c r="C12" s="32">
        <v>368.8</v>
      </c>
      <c r="D12" s="32">
        <v>40</v>
      </c>
      <c r="E12" s="32">
        <v>607.70000000000005</v>
      </c>
      <c r="F12" s="32">
        <v>861.2</v>
      </c>
      <c r="G12" s="32">
        <v>949.8</v>
      </c>
      <c r="H12" s="32">
        <v>1105</v>
      </c>
      <c r="I12" s="32">
        <v>1251.5999999999999</v>
      </c>
      <c r="J12" s="32">
        <v>1331.6</v>
      </c>
      <c r="K12" s="32">
        <v>1375</v>
      </c>
      <c r="L12" s="32">
        <v>1462.6</v>
      </c>
      <c r="M12" s="32">
        <v>1620.9</v>
      </c>
      <c r="N12" s="32">
        <v>1770.8</v>
      </c>
      <c r="O12" s="32"/>
      <c r="P12" s="32">
        <v>1877.7</v>
      </c>
      <c r="Q12" s="32">
        <v>4638</v>
      </c>
      <c r="R12" s="32">
        <v>6229.3</v>
      </c>
      <c r="T12" s="71"/>
      <c r="U12" s="71"/>
      <c r="V12" s="71"/>
    </row>
    <row r="13" spans="1:22" ht="21" customHeight="1" outlineLevel="1" x14ac:dyDescent="0.5">
      <c r="B13" s="33" t="s">
        <v>43</v>
      </c>
      <c r="C13" s="32">
        <v>40.6</v>
      </c>
      <c r="D13" s="32">
        <v>61.3</v>
      </c>
      <c r="E13" s="32">
        <v>54.3</v>
      </c>
      <c r="F13" s="32">
        <v>91.1</v>
      </c>
      <c r="G13" s="32">
        <v>133.4</v>
      </c>
      <c r="H13" s="32">
        <v>154.4</v>
      </c>
      <c r="I13" s="32">
        <v>152.69999999999999</v>
      </c>
      <c r="J13" s="32">
        <v>132.1</v>
      </c>
      <c r="K13" s="32">
        <v>158.4</v>
      </c>
      <c r="L13" s="32">
        <v>194.8</v>
      </c>
      <c r="M13" s="32">
        <v>187</v>
      </c>
      <c r="N13" s="32">
        <v>150.69999999999999</v>
      </c>
      <c r="O13" s="32"/>
      <c r="P13" s="32">
        <v>247.3</v>
      </c>
      <c r="Q13" s="32">
        <v>572.6</v>
      </c>
      <c r="R13" s="32">
        <v>691</v>
      </c>
      <c r="T13" s="71"/>
      <c r="U13" s="71"/>
      <c r="V13" s="71"/>
    </row>
    <row r="14" spans="1:22" ht="21" customHeight="1" outlineLevel="1" x14ac:dyDescent="0.5">
      <c r="B14" s="35" t="s">
        <v>44</v>
      </c>
      <c r="C14" s="36">
        <v>867.7</v>
      </c>
      <c r="D14" s="36">
        <v>613.4</v>
      </c>
      <c r="E14" s="36">
        <v>1469.6</v>
      </c>
      <c r="F14" s="36">
        <v>1873</v>
      </c>
      <c r="G14" s="36">
        <v>2070.3000000000002</v>
      </c>
      <c r="H14" s="36">
        <v>2304.1</v>
      </c>
      <c r="I14" s="36">
        <v>2508.4</v>
      </c>
      <c r="J14" s="36">
        <v>2706.1</v>
      </c>
      <c r="K14" s="36">
        <v>2711.7</v>
      </c>
      <c r="L14" s="36">
        <v>2954.8</v>
      </c>
      <c r="M14" s="36">
        <v>3139.9</v>
      </c>
      <c r="N14" s="36">
        <v>3248.7</v>
      </c>
      <c r="O14" s="36"/>
      <c r="P14" s="36">
        <v>4823.8</v>
      </c>
      <c r="Q14" s="36">
        <v>9588.9</v>
      </c>
      <c r="R14" s="36">
        <v>12055</v>
      </c>
      <c r="T14" s="71"/>
      <c r="U14" s="71"/>
      <c r="V14" s="71"/>
    </row>
    <row r="15" spans="1:22" ht="21" customHeight="1" outlineLevel="1" x14ac:dyDescent="0.5">
      <c r="B15" s="33" t="s">
        <v>45</v>
      </c>
      <c r="C15" s="32">
        <v>-239.7</v>
      </c>
      <c r="D15" s="32">
        <v>-302.39999999999998</v>
      </c>
      <c r="E15" s="32">
        <v>-525.6</v>
      </c>
      <c r="F15" s="32">
        <v>-646.1</v>
      </c>
      <c r="G15" s="32">
        <v>-674.4</v>
      </c>
      <c r="H15" s="32">
        <v>-626.20000000000005</v>
      </c>
      <c r="I15" s="32">
        <v>-671.3</v>
      </c>
      <c r="J15" s="32">
        <v>-698</v>
      </c>
      <c r="K15" s="32">
        <v>-721.3</v>
      </c>
      <c r="L15" s="32">
        <v>-685.3</v>
      </c>
      <c r="M15" s="32">
        <v>-773.5</v>
      </c>
      <c r="N15" s="32">
        <v>-802.7</v>
      </c>
      <c r="O15" s="32"/>
      <c r="P15" s="32">
        <v>-1713.8</v>
      </c>
      <c r="Q15" s="32">
        <v>-2669.8</v>
      </c>
      <c r="R15" s="32">
        <v>-2982.8</v>
      </c>
      <c r="T15" s="71"/>
      <c r="U15" s="71"/>
      <c r="V15" s="71"/>
    </row>
    <row r="16" spans="1:22" s="93" customFormat="1" ht="21" customHeight="1" outlineLevel="2" x14ac:dyDescent="0.5">
      <c r="A16" s="91"/>
      <c r="B16" s="90" t="s">
        <v>252</v>
      </c>
      <c r="C16" s="92">
        <v>-239.7</v>
      </c>
      <c r="D16" s="92">
        <v>-302.39999999999998</v>
      </c>
      <c r="E16" s="92">
        <v>-525.6</v>
      </c>
      <c r="F16" s="92">
        <v>-646.1</v>
      </c>
      <c r="G16" s="92">
        <v>-674.4</v>
      </c>
      <c r="H16" s="92">
        <v>-626.20000000000005</v>
      </c>
      <c r="I16" s="92">
        <v>-671.3</v>
      </c>
      <c r="J16" s="92">
        <v>-698</v>
      </c>
      <c r="K16" s="92">
        <v>-721.3</v>
      </c>
      <c r="L16" s="92">
        <v>-681.59999999999991</v>
      </c>
      <c r="M16" s="92">
        <v>-754.5</v>
      </c>
      <c r="N16" s="92">
        <v>-763.30000000000007</v>
      </c>
      <c r="O16" s="92"/>
      <c r="P16" s="92">
        <v>-1713.8</v>
      </c>
      <c r="Q16" s="92">
        <v>-2669.8</v>
      </c>
      <c r="R16" s="92">
        <v>-2920.7000000000003</v>
      </c>
      <c r="T16" s="71"/>
      <c r="U16" s="71"/>
      <c r="V16" s="71"/>
    </row>
    <row r="17" spans="1:22" s="93" customFormat="1" ht="21" customHeight="1" outlineLevel="1" x14ac:dyDescent="0.5">
      <c r="B17" s="90" t="s">
        <v>253</v>
      </c>
      <c r="C17" s="92" t="s">
        <v>218</v>
      </c>
      <c r="D17" s="92" t="s">
        <v>218</v>
      </c>
      <c r="E17" s="92" t="s">
        <v>218</v>
      </c>
      <c r="F17" s="92" t="s">
        <v>218</v>
      </c>
      <c r="G17" s="92" t="s">
        <v>218</v>
      </c>
      <c r="H17" s="92" t="s">
        <v>218</v>
      </c>
      <c r="I17" s="92" t="s">
        <v>218</v>
      </c>
      <c r="J17" s="92" t="s">
        <v>218</v>
      </c>
      <c r="K17" s="92" t="s">
        <v>218</v>
      </c>
      <c r="L17" s="92">
        <v>-3.7</v>
      </c>
      <c r="M17" s="92">
        <v>-19</v>
      </c>
      <c r="N17" s="92">
        <v>-39.4</v>
      </c>
      <c r="O17" s="92"/>
      <c r="P17" s="92" t="s">
        <v>218</v>
      </c>
      <c r="Q17" s="92" t="s">
        <v>218</v>
      </c>
      <c r="R17" s="92">
        <v>-62.1</v>
      </c>
      <c r="T17" s="71"/>
      <c r="U17" s="71"/>
      <c r="V17" s="71"/>
    </row>
    <row r="18" spans="1:22" ht="21" customHeight="1" outlineLevel="1" x14ac:dyDescent="0.5">
      <c r="B18" s="33" t="s">
        <v>46</v>
      </c>
      <c r="C18" s="32">
        <v>-117.6</v>
      </c>
      <c r="D18" s="32">
        <v>-121.8</v>
      </c>
      <c r="E18" s="32">
        <v>-359.8</v>
      </c>
      <c r="F18" s="32">
        <v>-214.1</v>
      </c>
      <c r="G18" s="32">
        <v>-238.2</v>
      </c>
      <c r="H18" s="32">
        <v>-272</v>
      </c>
      <c r="I18" s="32">
        <v>-283.89999999999998</v>
      </c>
      <c r="J18" s="32">
        <v>-327.2</v>
      </c>
      <c r="K18" s="32">
        <v>-298</v>
      </c>
      <c r="L18" s="32">
        <v>-303.89999999999998</v>
      </c>
      <c r="M18" s="32">
        <v>-278.3</v>
      </c>
      <c r="N18" s="32">
        <v>-308.60000000000002</v>
      </c>
      <c r="O18" s="32"/>
      <c r="P18" s="32">
        <v>-813.3</v>
      </c>
      <c r="Q18" s="32">
        <v>-1121.4000000000001</v>
      </c>
      <c r="R18" s="32">
        <v>-1188.9000000000001</v>
      </c>
      <c r="T18" s="71"/>
      <c r="U18" s="71"/>
      <c r="V18" s="71"/>
    </row>
    <row r="19" spans="1:22" ht="21" customHeight="1" outlineLevel="1" x14ac:dyDescent="0.5">
      <c r="B19" s="33" t="s">
        <v>47</v>
      </c>
      <c r="C19" s="32">
        <v>-162.80000000000001</v>
      </c>
      <c r="D19" s="32">
        <v>-223.2</v>
      </c>
      <c r="E19" s="32">
        <v>-308.2</v>
      </c>
      <c r="F19" s="32">
        <v>-318.39999999999998</v>
      </c>
      <c r="G19" s="32">
        <v>-383.7</v>
      </c>
      <c r="H19" s="32">
        <v>-335.9</v>
      </c>
      <c r="I19" s="32">
        <v>-385.4</v>
      </c>
      <c r="J19" s="32">
        <v>-406.1</v>
      </c>
      <c r="K19" s="32">
        <v>-389.9</v>
      </c>
      <c r="L19" s="32">
        <v>-411.9</v>
      </c>
      <c r="M19" s="32">
        <v>-442.4</v>
      </c>
      <c r="N19" s="32">
        <v>-454</v>
      </c>
      <c r="O19" s="32"/>
      <c r="P19" s="32">
        <v>-1012.5</v>
      </c>
      <c r="Q19" s="32">
        <v>-1511.2</v>
      </c>
      <c r="R19" s="32">
        <v>-1698.3</v>
      </c>
      <c r="T19" s="71"/>
      <c r="U19" s="71"/>
      <c r="V19" s="71"/>
    </row>
    <row r="20" spans="1:22" ht="21" customHeight="1" outlineLevel="1" x14ac:dyDescent="0.5">
      <c r="B20" s="33" t="s">
        <v>128</v>
      </c>
      <c r="C20" s="32">
        <v>-92.5</v>
      </c>
      <c r="D20" s="32">
        <v>-157.6</v>
      </c>
      <c r="E20" s="32">
        <v>-330.7</v>
      </c>
      <c r="F20" s="32">
        <v>-688.2</v>
      </c>
      <c r="G20" s="32">
        <v>-708.2</v>
      </c>
      <c r="H20" s="32">
        <v>-954.7</v>
      </c>
      <c r="I20" s="32">
        <v>-940.3</v>
      </c>
      <c r="J20" s="32">
        <v>-911.5</v>
      </c>
      <c r="K20" s="32">
        <v>-923.6</v>
      </c>
      <c r="L20" s="32">
        <v>-1073.8</v>
      </c>
      <c r="M20" s="32">
        <v>-1058.9000000000001</v>
      </c>
      <c r="N20" s="32">
        <v>-943.1</v>
      </c>
      <c r="O20" s="32"/>
      <c r="P20" s="32">
        <v>-1269.0999999999999</v>
      </c>
      <c r="Q20" s="32">
        <v>-3514.7</v>
      </c>
      <c r="R20" s="32">
        <v>-3999.5</v>
      </c>
      <c r="T20" s="71"/>
      <c r="U20" s="71"/>
      <c r="V20" s="71"/>
    </row>
    <row r="21" spans="1:22" s="93" customFormat="1" ht="21" customHeight="1" outlineLevel="2" x14ac:dyDescent="0.5">
      <c r="A21" s="91"/>
      <c r="B21" s="90" t="s">
        <v>156</v>
      </c>
      <c r="C21" s="92" t="s">
        <v>218</v>
      </c>
      <c r="D21" s="92" t="s">
        <v>218</v>
      </c>
      <c r="E21" s="92" t="s">
        <v>218</v>
      </c>
      <c r="F21" s="92" t="s">
        <v>218</v>
      </c>
      <c r="G21" s="92">
        <v>-441.3</v>
      </c>
      <c r="H21" s="92">
        <v>-664.3</v>
      </c>
      <c r="I21" s="92">
        <v>-675.5</v>
      </c>
      <c r="J21" s="92">
        <v>-682.3</v>
      </c>
      <c r="K21" s="92">
        <v>-714.7</v>
      </c>
      <c r="L21" s="92">
        <v>-870.9</v>
      </c>
      <c r="M21" s="92">
        <v>-863.8</v>
      </c>
      <c r="N21" s="92">
        <v>-745.8</v>
      </c>
      <c r="O21" s="92"/>
      <c r="P21" s="92" t="s">
        <v>218</v>
      </c>
      <c r="Q21" s="92">
        <v>-2463.4</v>
      </c>
      <c r="R21" s="92">
        <v>-3195.1</v>
      </c>
      <c r="T21" s="71"/>
      <c r="U21" s="71"/>
      <c r="V21" s="71"/>
    </row>
    <row r="22" spans="1:22" s="93" customFormat="1" ht="21" customHeight="1" outlineLevel="2" x14ac:dyDescent="0.5">
      <c r="A22" s="91"/>
      <c r="B22" s="90" t="s">
        <v>157</v>
      </c>
      <c r="C22" s="92" t="s">
        <v>218</v>
      </c>
      <c r="D22" s="92" t="s">
        <v>218</v>
      </c>
      <c r="E22" s="92" t="s">
        <v>218</v>
      </c>
      <c r="F22" s="92" t="s">
        <v>218</v>
      </c>
      <c r="G22" s="92">
        <v>-81.400000000000006</v>
      </c>
      <c r="H22" s="92">
        <v>-34.5</v>
      </c>
      <c r="I22" s="92">
        <v>-105</v>
      </c>
      <c r="J22" s="92">
        <v>-104</v>
      </c>
      <c r="K22" s="92">
        <v>-102.9</v>
      </c>
      <c r="L22" s="92">
        <v>-102.3</v>
      </c>
      <c r="M22" s="92">
        <v>-102.5</v>
      </c>
      <c r="N22" s="92">
        <v>-94.5</v>
      </c>
      <c r="O22" s="92"/>
      <c r="P22" s="92" t="s">
        <v>218</v>
      </c>
      <c r="Q22" s="92">
        <v>-324.89999999999998</v>
      </c>
      <c r="R22" s="92">
        <v>-402.2</v>
      </c>
      <c r="T22" s="71"/>
      <c r="U22" s="71"/>
      <c r="V22" s="71"/>
    </row>
    <row r="23" spans="1:22" s="93" customFormat="1" ht="21" customHeight="1" outlineLevel="2" x14ac:dyDescent="0.5">
      <c r="A23" s="91"/>
      <c r="B23" s="90" t="s">
        <v>158</v>
      </c>
      <c r="C23" s="92" t="s">
        <v>218</v>
      </c>
      <c r="D23" s="92" t="s">
        <v>218</v>
      </c>
      <c r="E23" s="92" t="s">
        <v>218</v>
      </c>
      <c r="F23" s="92" t="s">
        <v>218</v>
      </c>
      <c r="G23" s="92">
        <v>-142.19999999999999</v>
      </c>
      <c r="H23" s="92">
        <v>-218.3</v>
      </c>
      <c r="I23" s="92">
        <v>-127</v>
      </c>
      <c r="J23" s="92">
        <v>-121.2</v>
      </c>
      <c r="K23" s="92">
        <v>-83.4</v>
      </c>
      <c r="L23" s="92">
        <v>-62.5</v>
      </c>
      <c r="M23" s="92">
        <v>-66.3</v>
      </c>
      <c r="N23" s="92">
        <v>-80.900000000000006</v>
      </c>
      <c r="O23" s="92"/>
      <c r="P23" s="92" t="s">
        <v>218</v>
      </c>
      <c r="Q23" s="92">
        <v>-608.79999999999995</v>
      </c>
      <c r="R23" s="92">
        <v>-293.2</v>
      </c>
      <c r="T23" s="71"/>
      <c r="U23" s="71"/>
      <c r="V23" s="71"/>
    </row>
    <row r="24" spans="1:22" s="93" customFormat="1" ht="21" customHeight="1" outlineLevel="2" x14ac:dyDescent="0.5">
      <c r="A24" s="91"/>
      <c r="B24" s="90" t="s">
        <v>159</v>
      </c>
      <c r="C24" s="92" t="s">
        <v>218</v>
      </c>
      <c r="D24" s="92" t="s">
        <v>218</v>
      </c>
      <c r="E24" s="92" t="s">
        <v>218</v>
      </c>
      <c r="F24" s="92" t="s">
        <v>218</v>
      </c>
      <c r="G24" s="92">
        <v>0</v>
      </c>
      <c r="H24" s="92">
        <v>6.6</v>
      </c>
      <c r="I24" s="92">
        <v>9</v>
      </c>
      <c r="J24" s="92">
        <v>-11.6</v>
      </c>
      <c r="K24" s="92">
        <v>0</v>
      </c>
      <c r="L24" s="92">
        <v>3.6</v>
      </c>
      <c r="M24" s="92">
        <v>0</v>
      </c>
      <c r="N24" s="92">
        <v>10</v>
      </c>
      <c r="O24" s="92"/>
      <c r="P24" s="92" t="s">
        <v>218</v>
      </c>
      <c r="Q24" s="92">
        <v>4</v>
      </c>
      <c r="R24" s="92">
        <v>13.6</v>
      </c>
      <c r="T24" s="71"/>
      <c r="U24" s="71"/>
      <c r="V24" s="71"/>
    </row>
    <row r="25" spans="1:22" s="93" customFormat="1" ht="21" customHeight="1" outlineLevel="2" x14ac:dyDescent="0.5">
      <c r="A25" s="91"/>
      <c r="B25" s="90" t="s">
        <v>254</v>
      </c>
      <c r="C25" s="92" t="s">
        <v>218</v>
      </c>
      <c r="D25" s="92" t="s">
        <v>218</v>
      </c>
      <c r="E25" s="92" t="s">
        <v>218</v>
      </c>
      <c r="F25" s="92" t="s">
        <v>218</v>
      </c>
      <c r="G25" s="92">
        <v>-43.4</v>
      </c>
      <c r="H25" s="92">
        <v>-44.1</v>
      </c>
      <c r="I25" s="92">
        <v>-41.7</v>
      </c>
      <c r="J25" s="92">
        <v>7.6</v>
      </c>
      <c r="K25" s="92">
        <v>-22.6</v>
      </c>
      <c r="L25" s="92">
        <v>-41.7</v>
      </c>
      <c r="M25" s="92">
        <v>-26.3</v>
      </c>
      <c r="N25" s="92">
        <v>-31.9</v>
      </c>
      <c r="O25" s="92"/>
      <c r="P25" s="92" t="s">
        <v>218</v>
      </c>
      <c r="Q25" s="92">
        <v>-121.6</v>
      </c>
      <c r="R25" s="92">
        <v>-122.5</v>
      </c>
      <c r="T25" s="71"/>
      <c r="U25" s="71"/>
      <c r="V25" s="71"/>
    </row>
    <row r="26" spans="1:22" ht="21" customHeight="1" outlineLevel="1" x14ac:dyDescent="0.5">
      <c r="B26" s="33" t="s">
        <v>111</v>
      </c>
      <c r="C26" s="32">
        <v>0</v>
      </c>
      <c r="D26" s="32">
        <v>841.2</v>
      </c>
      <c r="E26" s="32">
        <v>-1341.2</v>
      </c>
      <c r="F26" s="32">
        <v>-764.2</v>
      </c>
      <c r="G26" s="32">
        <v>-323</v>
      </c>
      <c r="H26" s="32">
        <v>-527.1</v>
      </c>
      <c r="I26" s="32">
        <v>111.5</v>
      </c>
      <c r="J26" s="32">
        <v>-114.5</v>
      </c>
      <c r="K26" s="32">
        <v>30.6</v>
      </c>
      <c r="L26" s="32">
        <v>0</v>
      </c>
      <c r="M26" s="32">
        <v>0</v>
      </c>
      <c r="N26" s="32">
        <v>0</v>
      </c>
      <c r="O26" s="32"/>
      <c r="P26" s="32">
        <v>-1264.2</v>
      </c>
      <c r="Q26" s="32">
        <v>-853.1</v>
      </c>
      <c r="R26" s="32">
        <v>30.6</v>
      </c>
      <c r="T26" s="71"/>
      <c r="U26" s="71"/>
      <c r="V26" s="71"/>
    </row>
    <row r="27" spans="1:22" ht="21" customHeight="1" outlineLevel="1" x14ac:dyDescent="0.5">
      <c r="B27" s="33" t="s">
        <v>49</v>
      </c>
      <c r="C27" s="32">
        <v>-41.5</v>
      </c>
      <c r="D27" s="32">
        <v>-64.2</v>
      </c>
      <c r="E27" s="32">
        <v>-29.1</v>
      </c>
      <c r="F27" s="32">
        <v>-51.1</v>
      </c>
      <c r="G27" s="32">
        <v>-31.8</v>
      </c>
      <c r="H27" s="32">
        <v>-70.3</v>
      </c>
      <c r="I27" s="32">
        <v>-91.3</v>
      </c>
      <c r="J27" s="32">
        <v>-109</v>
      </c>
      <c r="K27" s="32">
        <v>-101.5</v>
      </c>
      <c r="L27" s="32">
        <v>-56.7</v>
      </c>
      <c r="M27" s="32">
        <v>-82.6</v>
      </c>
      <c r="N27" s="32">
        <v>-0.3</v>
      </c>
      <c r="O27" s="32"/>
      <c r="P27" s="32">
        <v>-185.9</v>
      </c>
      <c r="Q27" s="32">
        <v>-302.5</v>
      </c>
      <c r="R27" s="32">
        <v>-241.2</v>
      </c>
      <c r="T27" s="71"/>
      <c r="U27" s="71"/>
      <c r="V27" s="71"/>
    </row>
    <row r="28" spans="1:22" ht="21" customHeight="1" outlineLevel="1" x14ac:dyDescent="0.5">
      <c r="B28" s="33" t="s">
        <v>133</v>
      </c>
      <c r="C28" s="32">
        <v>-3.6</v>
      </c>
      <c r="D28" s="32">
        <v>-2.8</v>
      </c>
      <c r="E28" s="32">
        <v>-2.8</v>
      </c>
      <c r="F28" s="32">
        <v>-1.2</v>
      </c>
      <c r="G28" s="32">
        <v>-0.7</v>
      </c>
      <c r="H28" s="32">
        <v>-1.3</v>
      </c>
      <c r="I28" s="32">
        <v>-1.2</v>
      </c>
      <c r="J28" s="32">
        <v>-0.3</v>
      </c>
      <c r="K28" s="32">
        <v>-1</v>
      </c>
      <c r="L28" s="32">
        <v>-0.8</v>
      </c>
      <c r="M28" s="32">
        <v>-0.6</v>
      </c>
      <c r="N28" s="32">
        <v>-1.7</v>
      </c>
      <c r="O28" s="32"/>
      <c r="P28" s="32">
        <v>-10.4</v>
      </c>
      <c r="Q28" s="32">
        <v>-3.6</v>
      </c>
      <c r="R28" s="32">
        <v>-4.2</v>
      </c>
      <c r="T28" s="71"/>
      <c r="U28" s="71"/>
      <c r="V28" s="71"/>
    </row>
    <row r="29" spans="1:22" ht="21" customHeight="1" outlineLevel="1" x14ac:dyDescent="0.5">
      <c r="B29" s="35" t="s">
        <v>130</v>
      </c>
      <c r="C29" s="36">
        <v>210</v>
      </c>
      <c r="D29" s="36">
        <v>582.6</v>
      </c>
      <c r="E29" s="36">
        <v>-1427.8</v>
      </c>
      <c r="F29" s="36">
        <v>-810.4</v>
      </c>
      <c r="G29" s="36">
        <v>-289.8</v>
      </c>
      <c r="H29" s="36">
        <v>-483.4</v>
      </c>
      <c r="I29" s="36">
        <v>246.5</v>
      </c>
      <c r="J29" s="36">
        <v>139.4</v>
      </c>
      <c r="K29" s="36">
        <v>306.8</v>
      </c>
      <c r="L29" s="36">
        <v>422.3</v>
      </c>
      <c r="M29" s="36">
        <v>503.5</v>
      </c>
      <c r="N29" s="36">
        <v>738.2</v>
      </c>
      <c r="O29" s="36"/>
      <c r="P29" s="36">
        <v>-1445.6</v>
      </c>
      <c r="Q29" s="36">
        <v>-387.3</v>
      </c>
      <c r="R29" s="36">
        <v>1970.8</v>
      </c>
      <c r="T29" s="71"/>
      <c r="U29" s="71"/>
      <c r="V29" s="71"/>
    </row>
    <row r="30" spans="1:22" ht="21" customHeight="1" outlineLevel="1" x14ac:dyDescent="0.5">
      <c r="B30" s="33" t="s">
        <v>50</v>
      </c>
      <c r="C30" s="32">
        <v>-51.7</v>
      </c>
      <c r="D30" s="32">
        <v>-56.6</v>
      </c>
      <c r="E30" s="32">
        <v>167.6</v>
      </c>
      <c r="F30" s="32">
        <v>8.9</v>
      </c>
      <c r="G30" s="32">
        <v>-23.2</v>
      </c>
      <c r="H30" s="32">
        <v>-5.9</v>
      </c>
      <c r="I30" s="32">
        <v>-49.4</v>
      </c>
      <c r="J30" s="32">
        <v>-60.6</v>
      </c>
      <c r="K30" s="32">
        <v>-81.099999999999994</v>
      </c>
      <c r="L30" s="32">
        <v>-115.1</v>
      </c>
      <c r="M30" s="32">
        <v>-92.2</v>
      </c>
      <c r="N30" s="32">
        <v>-82</v>
      </c>
      <c r="O30" s="32"/>
      <c r="P30" s="32">
        <v>68.2</v>
      </c>
      <c r="Q30" s="32">
        <v>-139.1</v>
      </c>
      <c r="R30" s="32">
        <v>-370.4</v>
      </c>
      <c r="T30" s="71"/>
      <c r="U30" s="71"/>
      <c r="V30" s="71"/>
    </row>
    <row r="31" spans="1:22" ht="21" customHeight="1" outlineLevel="1" x14ac:dyDescent="0.5">
      <c r="B31" s="35" t="s">
        <v>134</v>
      </c>
      <c r="C31" s="36">
        <v>158.30000000000001</v>
      </c>
      <c r="D31" s="36">
        <v>526</v>
      </c>
      <c r="E31" s="36">
        <v>-1260.2</v>
      </c>
      <c r="F31" s="36">
        <v>-801.5</v>
      </c>
      <c r="G31" s="36">
        <v>-313</v>
      </c>
      <c r="H31" s="36">
        <v>-489.3</v>
      </c>
      <c r="I31" s="36">
        <v>197.1</v>
      </c>
      <c r="J31" s="36">
        <v>78.8</v>
      </c>
      <c r="K31" s="36">
        <v>225.7</v>
      </c>
      <c r="L31" s="36">
        <v>307.2</v>
      </c>
      <c r="M31" s="36">
        <v>411.3</v>
      </c>
      <c r="N31" s="36">
        <v>656.2</v>
      </c>
      <c r="O31" s="36"/>
      <c r="P31" s="36">
        <v>-1377.3</v>
      </c>
      <c r="Q31" s="36">
        <v>-526.4</v>
      </c>
      <c r="R31" s="36">
        <v>1600.4</v>
      </c>
      <c r="T31" s="71"/>
      <c r="U31" s="71"/>
      <c r="V31" s="71"/>
    </row>
    <row r="32" spans="1:22" ht="21" customHeight="1" x14ac:dyDescent="0.5">
      <c r="B32" s="35"/>
      <c r="C32" s="36"/>
      <c r="D32" s="36"/>
      <c r="E32" s="36"/>
      <c r="F32" s="36"/>
      <c r="G32" s="36"/>
      <c r="H32" s="36"/>
      <c r="I32" s="36"/>
      <c r="J32" s="36"/>
      <c r="K32" s="36"/>
      <c r="L32" s="36"/>
      <c r="M32" s="36"/>
      <c r="N32" s="36"/>
      <c r="O32" s="36"/>
      <c r="P32" s="36"/>
      <c r="Q32" s="36"/>
      <c r="R32" s="36"/>
      <c r="T32" s="71"/>
      <c r="U32" s="71"/>
      <c r="V32" s="71"/>
    </row>
    <row r="33" spans="1:22" ht="21" customHeight="1" x14ac:dyDescent="0.45">
      <c r="B33" s="19"/>
      <c r="C33" s="19"/>
      <c r="D33" s="19"/>
      <c r="E33" s="19"/>
      <c r="F33" s="19"/>
      <c r="G33" s="19"/>
      <c r="H33" s="19"/>
      <c r="I33" s="19"/>
      <c r="J33" s="19"/>
      <c r="K33" s="19"/>
      <c r="L33" s="19"/>
      <c r="M33" s="19"/>
      <c r="N33" s="19"/>
      <c r="O33" s="19"/>
      <c r="P33" s="19"/>
      <c r="Q33" s="19"/>
      <c r="R33" s="19"/>
      <c r="T33" s="71"/>
      <c r="U33" s="71"/>
      <c r="V33" s="71"/>
    </row>
    <row r="34" spans="1:22" ht="21" customHeight="1" x14ac:dyDescent="0.5">
      <c r="B34" s="52" t="s">
        <v>161</v>
      </c>
      <c r="C34" s="53" t="s">
        <v>101</v>
      </c>
      <c r="D34" s="53" t="s">
        <v>0</v>
      </c>
      <c r="E34" s="53" t="s">
        <v>106</v>
      </c>
      <c r="F34" s="53" t="s">
        <v>107</v>
      </c>
      <c r="G34" s="53" t="s">
        <v>108</v>
      </c>
      <c r="H34" s="53" t="s">
        <v>127</v>
      </c>
      <c r="I34" s="53" t="s">
        <v>132</v>
      </c>
      <c r="J34" s="53" t="s">
        <v>136</v>
      </c>
      <c r="K34" s="53" t="s">
        <v>138</v>
      </c>
      <c r="L34" s="53" t="s">
        <v>145</v>
      </c>
      <c r="M34" s="53" t="s">
        <v>146</v>
      </c>
      <c r="N34" s="67" t="s">
        <v>153</v>
      </c>
      <c r="O34" s="94"/>
      <c r="P34" s="53">
        <v>2021</v>
      </c>
      <c r="Q34" s="53">
        <v>2022</v>
      </c>
      <c r="R34" s="67">
        <v>2023</v>
      </c>
      <c r="T34" s="71"/>
      <c r="U34" s="71"/>
      <c r="V34" s="71"/>
    </row>
    <row r="35" spans="1:22" ht="21" customHeight="1" outlineLevel="1" x14ac:dyDescent="0.5">
      <c r="A35" s="64"/>
      <c r="B35" s="33" t="s">
        <v>162</v>
      </c>
      <c r="C35" s="32">
        <v>-235.1</v>
      </c>
      <c r="D35" s="32">
        <v>-303.3</v>
      </c>
      <c r="E35" s="32">
        <v>-449.1</v>
      </c>
      <c r="F35" s="32">
        <v>-501.7</v>
      </c>
      <c r="G35" s="32">
        <v>-555.4</v>
      </c>
      <c r="H35" s="32">
        <v>-560.70000000000005</v>
      </c>
      <c r="I35" s="32">
        <v>-682.4</v>
      </c>
      <c r="J35" s="32">
        <v>-710</v>
      </c>
      <c r="K35" s="32">
        <v>-688.4</v>
      </c>
      <c r="L35" s="32">
        <v>-662.9</v>
      </c>
      <c r="M35" s="32">
        <v>-655.8</v>
      </c>
      <c r="N35" s="32">
        <v>-724</v>
      </c>
      <c r="O35" s="32"/>
      <c r="P35" s="32">
        <v>-1489.2</v>
      </c>
      <c r="Q35" s="32">
        <v>-2508.6</v>
      </c>
      <c r="R35" s="32">
        <v>-2731.1</v>
      </c>
      <c r="T35" s="71"/>
      <c r="U35" s="71"/>
      <c r="V35" s="71"/>
    </row>
    <row r="36" spans="1:22" ht="21" customHeight="1" outlineLevel="1" x14ac:dyDescent="0.5">
      <c r="A36" s="64"/>
      <c r="B36" s="33" t="s">
        <v>163</v>
      </c>
      <c r="C36" s="32">
        <v>-108.5</v>
      </c>
      <c r="D36" s="32">
        <v>-147.30000000000001</v>
      </c>
      <c r="E36" s="32">
        <v>-248.3</v>
      </c>
      <c r="F36" s="32">
        <v>-306.10000000000002</v>
      </c>
      <c r="G36" s="32">
        <v>-304.5</v>
      </c>
      <c r="H36" s="32">
        <v>-253</v>
      </c>
      <c r="I36" s="32">
        <v>-242.8</v>
      </c>
      <c r="J36" s="32">
        <v>-268.8</v>
      </c>
      <c r="K36" s="32">
        <v>-287.7</v>
      </c>
      <c r="L36" s="32">
        <v>-290.8</v>
      </c>
      <c r="M36" s="32">
        <v>-355.4</v>
      </c>
      <c r="N36" s="32">
        <v>-345.5</v>
      </c>
      <c r="O36" s="32"/>
      <c r="P36" s="32">
        <v>-810.2</v>
      </c>
      <c r="Q36" s="32">
        <v>-1069.0999999999999</v>
      </c>
      <c r="R36" s="32">
        <v>-1279.4000000000001</v>
      </c>
      <c r="T36" s="71"/>
      <c r="U36" s="71"/>
      <c r="V36" s="71"/>
    </row>
    <row r="37" spans="1:22" ht="21" customHeight="1" outlineLevel="1" x14ac:dyDescent="0.5">
      <c r="A37" s="64"/>
      <c r="B37" s="33" t="s">
        <v>53</v>
      </c>
      <c r="C37" s="32">
        <v>-84.4</v>
      </c>
      <c r="D37" s="32">
        <v>-97.4</v>
      </c>
      <c r="E37" s="32">
        <v>-214</v>
      </c>
      <c r="F37" s="32">
        <v>-111.6</v>
      </c>
      <c r="G37" s="32">
        <v>-184.9</v>
      </c>
      <c r="H37" s="32">
        <v>-196.9</v>
      </c>
      <c r="I37" s="32">
        <v>-203.8</v>
      </c>
      <c r="J37" s="32">
        <v>-214.8</v>
      </c>
      <c r="K37" s="32">
        <v>-212.5</v>
      </c>
      <c r="L37" s="32">
        <v>-221.7</v>
      </c>
      <c r="M37" s="32">
        <v>-223</v>
      </c>
      <c r="N37" s="32">
        <v>-221</v>
      </c>
      <c r="O37" s="32"/>
      <c r="P37" s="32">
        <v>-507.4</v>
      </c>
      <c r="Q37" s="32">
        <v>-800.3</v>
      </c>
      <c r="R37" s="32">
        <v>-878.2</v>
      </c>
      <c r="T37" s="71"/>
      <c r="U37" s="71"/>
      <c r="V37" s="71"/>
    </row>
    <row r="38" spans="1:22" ht="21" customHeight="1" outlineLevel="1" x14ac:dyDescent="0.5">
      <c r="A38" s="64"/>
      <c r="B38" s="33" t="s">
        <v>164</v>
      </c>
      <c r="C38" s="32">
        <v>-61.5</v>
      </c>
      <c r="D38" s="32">
        <v>-99.1</v>
      </c>
      <c r="E38" s="32">
        <v>-130.80000000000001</v>
      </c>
      <c r="F38" s="32">
        <v>-129.5</v>
      </c>
      <c r="G38" s="32">
        <v>-179.2</v>
      </c>
      <c r="H38" s="32">
        <v>-137.4</v>
      </c>
      <c r="I38" s="32">
        <v>-155.80000000000001</v>
      </c>
      <c r="J38" s="32">
        <v>-159.69999999999999</v>
      </c>
      <c r="K38" s="32">
        <v>-183.6</v>
      </c>
      <c r="L38" s="32">
        <v>-178.3</v>
      </c>
      <c r="M38" s="32">
        <v>-203.1</v>
      </c>
      <c r="N38" s="32">
        <v>-207.8</v>
      </c>
      <c r="O38" s="32"/>
      <c r="P38" s="32">
        <v>-420.8</v>
      </c>
      <c r="Q38" s="32">
        <v>-632.1</v>
      </c>
      <c r="R38" s="32">
        <v>-772.9</v>
      </c>
      <c r="T38" s="71"/>
      <c r="U38" s="71"/>
      <c r="V38" s="71"/>
    </row>
    <row r="39" spans="1:22" ht="21" customHeight="1" outlineLevel="1" x14ac:dyDescent="0.5">
      <c r="A39" s="64"/>
      <c r="B39" s="33" t="s">
        <v>165</v>
      </c>
      <c r="C39" s="32">
        <v>-33.299999999999997</v>
      </c>
      <c r="D39" s="32">
        <v>-35.799999999999997</v>
      </c>
      <c r="E39" s="32">
        <v>-135.1</v>
      </c>
      <c r="F39" s="32">
        <v>-101.3</v>
      </c>
      <c r="G39" s="32">
        <v>-66.2</v>
      </c>
      <c r="H39" s="32">
        <v>-92</v>
      </c>
      <c r="I39" s="32">
        <v>-87.3</v>
      </c>
      <c r="J39" s="32">
        <v>-86.7</v>
      </c>
      <c r="K39" s="32">
        <v>-61.3</v>
      </c>
      <c r="L39" s="32">
        <v>-47.9</v>
      </c>
      <c r="M39" s="32">
        <v>-83.9</v>
      </c>
      <c r="N39" s="32">
        <v>-68.2</v>
      </c>
      <c r="O39" s="32"/>
      <c r="P39" s="32">
        <v>-305.5</v>
      </c>
      <c r="Q39" s="32">
        <v>-332.1</v>
      </c>
      <c r="R39" s="32">
        <v>-261.3</v>
      </c>
      <c r="T39" s="71"/>
      <c r="U39" s="71"/>
      <c r="V39" s="71"/>
    </row>
    <row r="40" spans="1:22" ht="21" customHeight="1" outlineLevel="1" x14ac:dyDescent="0.5">
      <c r="A40" s="64"/>
      <c r="B40" s="33" t="s">
        <v>111</v>
      </c>
      <c r="C40" s="32">
        <v>0</v>
      </c>
      <c r="D40" s="32">
        <v>-841.2</v>
      </c>
      <c r="E40" s="32">
        <v>1341.2</v>
      </c>
      <c r="F40" s="32">
        <v>764.2</v>
      </c>
      <c r="G40" s="32">
        <v>323</v>
      </c>
      <c r="H40" s="32">
        <v>527.1</v>
      </c>
      <c r="I40" s="32">
        <v>-111.5</v>
      </c>
      <c r="J40" s="32">
        <v>114.5</v>
      </c>
      <c r="K40" s="32">
        <v>-30.6</v>
      </c>
      <c r="L40" s="32">
        <v>0</v>
      </c>
      <c r="M40" s="32">
        <v>0</v>
      </c>
      <c r="N40" s="32">
        <v>0</v>
      </c>
      <c r="O40" s="32"/>
      <c r="P40" s="32">
        <v>1264.2</v>
      </c>
      <c r="Q40" s="32">
        <v>853.1</v>
      </c>
      <c r="R40" s="32">
        <v>-30.6</v>
      </c>
      <c r="T40" s="71"/>
      <c r="U40" s="71"/>
      <c r="V40" s="71"/>
    </row>
    <row r="41" spans="1:22" ht="21" customHeight="1" outlineLevel="1" x14ac:dyDescent="0.5">
      <c r="A41" s="64"/>
      <c r="B41" s="33" t="s">
        <v>160</v>
      </c>
      <c r="C41" s="32">
        <v>-38.799999999999997</v>
      </c>
      <c r="D41" s="32">
        <v>-28.7</v>
      </c>
      <c r="E41" s="32">
        <v>-45.4</v>
      </c>
      <c r="F41" s="32">
        <v>-79.5</v>
      </c>
      <c r="G41" s="32">
        <v>-38</v>
      </c>
      <c r="H41" s="32">
        <v>-64.5</v>
      </c>
      <c r="I41" s="32">
        <v>-59.8</v>
      </c>
      <c r="J41" s="32">
        <v>-100.4</v>
      </c>
      <c r="K41" s="32">
        <v>-77.3</v>
      </c>
      <c r="L41" s="32">
        <v>-56.2</v>
      </c>
      <c r="M41" s="32">
        <v>-55.7</v>
      </c>
      <c r="N41" s="32">
        <v>1</v>
      </c>
      <c r="O41" s="32"/>
      <c r="P41" s="32">
        <v>-192.4</v>
      </c>
      <c r="Q41" s="32">
        <v>-262.7</v>
      </c>
      <c r="R41" s="32">
        <v>-188.3</v>
      </c>
      <c r="T41" s="71"/>
      <c r="U41" s="71"/>
      <c r="V41" s="71"/>
    </row>
    <row r="42" spans="1:22" ht="21" customHeight="1" x14ac:dyDescent="0.45"/>
    <row r="43" spans="1:22" ht="21" customHeight="1" x14ac:dyDescent="0.45"/>
    <row r="44" spans="1:22" ht="19" hidden="1" customHeight="1" x14ac:dyDescent="0.45">
      <c r="C44" s="86"/>
      <c r="D44" s="86"/>
      <c r="E44" s="86"/>
      <c r="F44" s="86"/>
      <c r="G44" s="86"/>
      <c r="H44" s="86"/>
      <c r="I44" s="86"/>
      <c r="J44" s="86"/>
      <c r="K44" s="86"/>
      <c r="L44" s="86"/>
      <c r="M44" s="86"/>
      <c r="N44" s="86"/>
      <c r="P44" s="86"/>
      <c r="Q44" s="86"/>
      <c r="R44" s="86"/>
    </row>
    <row r="45" spans="1:22" ht="21" hidden="1" customHeight="1" x14ac:dyDescent="0.45">
      <c r="B45" s="15"/>
      <c r="C45" s="86"/>
      <c r="D45" s="86"/>
      <c r="E45" s="86"/>
      <c r="F45" s="86"/>
      <c r="G45" s="86"/>
      <c r="H45" s="86"/>
      <c r="I45" s="86"/>
      <c r="J45" s="86"/>
      <c r="K45" s="86"/>
      <c r="L45" s="86"/>
      <c r="M45" s="86"/>
      <c r="N45" s="86"/>
      <c r="O45" s="86"/>
      <c r="P45" s="86"/>
      <c r="Q45" s="86"/>
      <c r="R45" s="86"/>
    </row>
    <row r="46" spans="1:22" ht="21" hidden="1" customHeight="1" x14ac:dyDescent="0.45">
      <c r="B46" s="15"/>
      <c r="C46" s="87"/>
      <c r="D46" s="87"/>
      <c r="E46" s="87"/>
      <c r="F46" s="87"/>
      <c r="G46" s="87"/>
      <c r="H46" s="87"/>
      <c r="I46" s="87"/>
      <c r="J46" s="87"/>
      <c r="K46" s="87"/>
      <c r="L46" s="87"/>
      <c r="M46" s="87"/>
      <c r="N46" s="87"/>
      <c r="O46" s="87"/>
      <c r="P46" s="87"/>
      <c r="Q46" s="87"/>
      <c r="R46" s="87"/>
    </row>
    <row r="47" spans="1:22" ht="21" hidden="1" customHeight="1" x14ac:dyDescent="0.45">
      <c r="B47" s="15"/>
      <c r="C47" s="87"/>
      <c r="D47" s="87"/>
      <c r="E47" s="87"/>
      <c r="F47" s="87"/>
      <c r="G47" s="87"/>
      <c r="H47" s="87"/>
      <c r="I47" s="87"/>
      <c r="J47" s="87"/>
      <c r="K47" s="87"/>
      <c r="L47" s="87"/>
      <c r="M47" s="87"/>
      <c r="N47" s="87"/>
      <c r="O47" s="87"/>
      <c r="P47" s="87"/>
      <c r="Q47" s="87"/>
      <c r="R47" s="87"/>
    </row>
    <row r="48" spans="1:22" ht="21" hidden="1" customHeight="1" x14ac:dyDescent="0.45">
      <c r="G48" s="87"/>
      <c r="H48" s="87"/>
      <c r="I48" s="87"/>
      <c r="J48" s="87"/>
      <c r="K48" s="87"/>
      <c r="L48" s="87"/>
      <c r="M48" s="87"/>
      <c r="N48" s="87"/>
      <c r="O48" s="20"/>
      <c r="P48" s="87"/>
      <c r="Q48" s="87"/>
      <c r="R48" s="87"/>
    </row>
    <row r="49" spans="3:18" ht="21" hidden="1" customHeight="1" x14ac:dyDescent="0.45"/>
    <row r="50" spans="3:18" ht="21" hidden="1" customHeight="1" x14ac:dyDescent="0.45"/>
    <row r="51" spans="3:18" ht="21" hidden="1" customHeight="1" x14ac:dyDescent="0.45"/>
    <row r="52" spans="3:18" ht="21" hidden="1" customHeight="1" x14ac:dyDescent="0.45"/>
    <row r="53" spans="3:18" ht="21" hidden="1" customHeight="1" x14ac:dyDescent="0.45"/>
    <row r="54" spans="3:18" ht="21" hidden="1" customHeight="1" x14ac:dyDescent="0.45"/>
    <row r="57" spans="3:18" ht="14.5" hidden="1" customHeight="1" x14ac:dyDescent="0.45">
      <c r="C57" s="20"/>
      <c r="D57" s="20"/>
      <c r="E57" s="20"/>
      <c r="F57" s="20"/>
      <c r="G57" s="20"/>
      <c r="H57" s="20"/>
      <c r="I57" s="20"/>
      <c r="J57" s="20"/>
      <c r="K57" s="20"/>
      <c r="L57" s="20"/>
      <c r="M57" s="20"/>
      <c r="N57" s="20"/>
      <c r="O57" s="20"/>
      <c r="P57" s="20"/>
      <c r="Q57" s="20"/>
      <c r="R57" s="20"/>
    </row>
    <row r="59" spans="3:18" hidden="1" x14ac:dyDescent="0.45"/>
    <row r="60" spans="3:18" hidden="1" x14ac:dyDescent="0.45"/>
    <row r="61" spans="3:18" ht="18.5" customHeight="1" x14ac:dyDescent="0.45"/>
    <row r="62" spans="3:18" ht="18.5" customHeight="1" x14ac:dyDescent="0.45"/>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DE72-AB0A-4898-B1FC-C5B9F3EDC992}">
  <dimension ref="A1:V143"/>
  <sheetViews>
    <sheetView showGridLines="0" zoomScale="50" zoomScaleNormal="50" workbookViewId="0"/>
  </sheetViews>
  <sheetFormatPr defaultColWidth="0" defaultRowHeight="21" customHeight="1" zeroHeight="1" outlineLevelRow="2" x14ac:dyDescent="0.45"/>
  <cols>
    <col min="1" max="1" width="7.1796875" style="16" customWidth="1"/>
    <col min="2" max="2" width="92.81640625" style="17" bestFit="1" customWidth="1"/>
    <col min="3" max="14" width="13.36328125" style="17" customWidth="1"/>
    <col min="15" max="15" width="3.36328125" style="17" customWidth="1"/>
    <col min="16" max="19" width="13.36328125" style="17" customWidth="1"/>
    <col min="20" max="20" width="13.36328125" style="17" hidden="1" customWidth="1"/>
    <col min="21" max="21" width="10.36328125" style="17" hidden="1" customWidth="1"/>
    <col min="22" max="16384" width="8.81640625" style="17" hidden="1"/>
  </cols>
  <sheetData>
    <row r="1" spans="1:22" ht="21" customHeight="1" x14ac:dyDescent="0.45"/>
    <row r="2" spans="1:22" ht="21" customHeight="1" x14ac:dyDescent="0.45"/>
    <row r="3" spans="1:22" ht="21" customHeight="1" x14ac:dyDescent="0.45"/>
    <row r="4" spans="1:22" ht="21" customHeight="1" x14ac:dyDescent="0.45"/>
    <row r="5" spans="1:22" ht="21" customHeight="1" x14ac:dyDescent="0.45"/>
    <row r="6" spans="1:22" ht="21" customHeight="1" x14ac:dyDescent="0.5">
      <c r="B6" s="52" t="s">
        <v>131</v>
      </c>
      <c r="C6" s="53" t="s">
        <v>101</v>
      </c>
      <c r="D6" s="53" t="s">
        <v>0</v>
      </c>
      <c r="E6" s="53" t="s">
        <v>106</v>
      </c>
      <c r="F6" s="53" t="s">
        <v>107</v>
      </c>
      <c r="G6" s="53" t="s">
        <v>108</v>
      </c>
      <c r="H6" s="53" t="s">
        <v>127</v>
      </c>
      <c r="I6" s="53" t="s">
        <v>132</v>
      </c>
      <c r="J6" s="53" t="s">
        <v>136</v>
      </c>
      <c r="K6" s="53" t="s">
        <v>138</v>
      </c>
      <c r="L6" s="53" t="s">
        <v>145</v>
      </c>
      <c r="M6" s="53" t="s">
        <v>146</v>
      </c>
      <c r="N6" s="67" t="s">
        <v>153</v>
      </c>
      <c r="O6" s="94"/>
      <c r="P6" s="53">
        <v>2021</v>
      </c>
      <c r="Q6" s="53">
        <v>2022</v>
      </c>
      <c r="R6" s="67">
        <v>2023</v>
      </c>
    </row>
    <row r="7" spans="1:22" ht="21" customHeight="1" outlineLevel="1" x14ac:dyDescent="0.5">
      <c r="B7" s="33" t="s">
        <v>109</v>
      </c>
      <c r="C7" s="32">
        <v>318.3</v>
      </c>
      <c r="D7" s="32">
        <v>359.2</v>
      </c>
      <c r="E7" s="32">
        <v>436.7</v>
      </c>
      <c r="F7" s="32">
        <v>512.70000000000005</v>
      </c>
      <c r="G7" s="32">
        <v>554.9</v>
      </c>
      <c r="H7" s="32">
        <v>606.9</v>
      </c>
      <c r="I7" s="32">
        <v>677.8</v>
      </c>
      <c r="J7" s="32">
        <v>777.8</v>
      </c>
      <c r="K7" s="32">
        <v>733.1</v>
      </c>
      <c r="L7" s="32">
        <v>840.1</v>
      </c>
      <c r="M7" s="32">
        <v>868.5</v>
      </c>
      <c r="N7" s="32">
        <v>868.1</v>
      </c>
      <c r="O7" s="32"/>
      <c r="P7" s="32">
        <v>1626.9</v>
      </c>
      <c r="Q7" s="32">
        <v>2617.4</v>
      </c>
      <c r="R7" s="32">
        <v>3309.8</v>
      </c>
      <c r="T7" s="71"/>
      <c r="U7" s="71"/>
      <c r="V7" s="71"/>
    </row>
    <row r="8" spans="1:22" s="93" customFormat="1" ht="21" customHeight="1" outlineLevel="2" x14ac:dyDescent="0.5">
      <c r="A8" s="95"/>
      <c r="B8" s="90" t="s">
        <v>251</v>
      </c>
      <c r="C8" s="92">
        <v>318.3</v>
      </c>
      <c r="D8" s="92">
        <v>359.2</v>
      </c>
      <c r="E8" s="92">
        <v>436.7</v>
      </c>
      <c r="F8" s="92">
        <v>512.70000000000005</v>
      </c>
      <c r="G8" s="92">
        <v>479.4</v>
      </c>
      <c r="H8" s="92">
        <v>512.19999999999993</v>
      </c>
      <c r="I8" s="92">
        <v>563.29999999999995</v>
      </c>
      <c r="J8" s="92">
        <v>667.6</v>
      </c>
      <c r="K8" s="92">
        <v>623.9</v>
      </c>
      <c r="L8" s="92">
        <v>733.5</v>
      </c>
      <c r="M8" s="92">
        <v>756.2</v>
      </c>
      <c r="N8" s="92">
        <v>766.5</v>
      </c>
      <c r="O8" s="92"/>
      <c r="P8" s="92">
        <v>1626.9</v>
      </c>
      <c r="Q8" s="92">
        <v>2222.5</v>
      </c>
      <c r="R8" s="92">
        <v>2880</v>
      </c>
      <c r="T8" s="71"/>
      <c r="U8" s="71"/>
      <c r="V8" s="71"/>
    </row>
    <row r="9" spans="1:22" s="93" customFormat="1" ht="21" customHeight="1" outlineLevel="2" x14ac:dyDescent="0.5">
      <c r="A9" s="95"/>
      <c r="B9" s="90" t="s">
        <v>155</v>
      </c>
      <c r="C9" s="92" t="s">
        <v>239</v>
      </c>
      <c r="D9" s="92" t="s">
        <v>239</v>
      </c>
      <c r="E9" s="92" t="s">
        <v>239</v>
      </c>
      <c r="F9" s="92" t="s">
        <v>239</v>
      </c>
      <c r="G9" s="92">
        <v>49</v>
      </c>
      <c r="H9" s="92">
        <v>53.1</v>
      </c>
      <c r="I9" s="92">
        <v>67.7</v>
      </c>
      <c r="J9" s="92">
        <v>60.8</v>
      </c>
      <c r="K9" s="92">
        <v>82</v>
      </c>
      <c r="L9" s="92">
        <v>78.7</v>
      </c>
      <c r="M9" s="92">
        <v>81</v>
      </c>
      <c r="N9" s="92">
        <v>74.2</v>
      </c>
      <c r="O9" s="32"/>
      <c r="P9" s="92" t="s">
        <v>239</v>
      </c>
      <c r="Q9" s="92">
        <v>230.6</v>
      </c>
      <c r="R9" s="92">
        <v>315.89999999999998</v>
      </c>
      <c r="T9" s="71"/>
      <c r="U9" s="71"/>
      <c r="V9" s="71"/>
    </row>
    <row r="10" spans="1:22" s="93" customFormat="1" ht="21" customHeight="1" outlineLevel="2" x14ac:dyDescent="0.5">
      <c r="A10" s="95"/>
      <c r="B10" s="90" t="s">
        <v>154</v>
      </c>
      <c r="C10" s="92" t="s">
        <v>239</v>
      </c>
      <c r="D10" s="92" t="s">
        <v>239</v>
      </c>
      <c r="E10" s="92" t="s">
        <v>239</v>
      </c>
      <c r="F10" s="92" t="s">
        <v>239</v>
      </c>
      <c r="G10" s="92">
        <v>26.5</v>
      </c>
      <c r="H10" s="92">
        <v>41.6</v>
      </c>
      <c r="I10" s="92">
        <v>46.8</v>
      </c>
      <c r="J10" s="92">
        <v>49.4</v>
      </c>
      <c r="K10" s="92">
        <v>27.2</v>
      </c>
      <c r="L10" s="92">
        <v>27.9</v>
      </c>
      <c r="M10" s="92">
        <v>31.3</v>
      </c>
      <c r="N10" s="92">
        <v>27.4</v>
      </c>
      <c r="O10" s="32"/>
      <c r="P10" s="92" t="s">
        <v>239</v>
      </c>
      <c r="Q10" s="92">
        <v>164.3</v>
      </c>
      <c r="R10" s="92">
        <v>113.9</v>
      </c>
      <c r="T10" s="71"/>
      <c r="U10" s="71"/>
      <c r="V10" s="71"/>
    </row>
    <row r="11" spans="1:22" ht="21" customHeight="1" outlineLevel="1" x14ac:dyDescent="0.5">
      <c r="B11" s="33" t="s">
        <v>110</v>
      </c>
      <c r="C11" s="32">
        <v>139.9</v>
      </c>
      <c r="D11" s="32">
        <v>152.9</v>
      </c>
      <c r="E11" s="32">
        <v>371</v>
      </c>
      <c r="F11" s="32">
        <v>408.1</v>
      </c>
      <c r="G11" s="32">
        <v>432.2</v>
      </c>
      <c r="H11" s="32">
        <v>437.8</v>
      </c>
      <c r="I11" s="32">
        <v>426.4</v>
      </c>
      <c r="J11" s="32">
        <v>464.6</v>
      </c>
      <c r="K11" s="32">
        <v>445.1</v>
      </c>
      <c r="L11" s="32">
        <v>457.3</v>
      </c>
      <c r="M11" s="32">
        <v>463.4</v>
      </c>
      <c r="N11" s="32">
        <v>459.1</v>
      </c>
      <c r="O11" s="32"/>
      <c r="P11" s="32">
        <v>1071.9000000000001</v>
      </c>
      <c r="Q11" s="32">
        <v>1760.9</v>
      </c>
      <c r="R11" s="32">
        <v>1825</v>
      </c>
      <c r="T11" s="71"/>
      <c r="U11" s="71"/>
      <c r="V11" s="71"/>
    </row>
    <row r="12" spans="1:22" ht="21" customHeight="1" outlineLevel="1" x14ac:dyDescent="0.5">
      <c r="B12" s="33" t="s">
        <v>42</v>
      </c>
      <c r="C12" s="32">
        <v>368.8</v>
      </c>
      <c r="D12" s="32">
        <v>40</v>
      </c>
      <c r="E12" s="32">
        <v>607.70000000000005</v>
      </c>
      <c r="F12" s="32">
        <v>861.2</v>
      </c>
      <c r="G12" s="32">
        <v>949.8</v>
      </c>
      <c r="H12" s="32">
        <v>1105</v>
      </c>
      <c r="I12" s="32">
        <v>1251.5999999999999</v>
      </c>
      <c r="J12" s="32">
        <v>1331.6</v>
      </c>
      <c r="K12" s="32">
        <v>1375</v>
      </c>
      <c r="L12" s="32">
        <v>1462.6</v>
      </c>
      <c r="M12" s="32">
        <v>1620.9</v>
      </c>
      <c r="N12" s="32">
        <v>1770.8</v>
      </c>
      <c r="O12" s="32"/>
      <c r="P12" s="32">
        <v>1877.7</v>
      </c>
      <c r="Q12" s="32">
        <v>4638</v>
      </c>
      <c r="R12" s="32">
        <v>6229.3</v>
      </c>
      <c r="T12" s="71"/>
      <c r="U12" s="71"/>
      <c r="V12" s="71"/>
    </row>
    <row r="13" spans="1:22" ht="21" customHeight="1" outlineLevel="1" x14ac:dyDescent="0.5">
      <c r="B13" s="33" t="s">
        <v>43</v>
      </c>
      <c r="C13" s="32">
        <v>40.6</v>
      </c>
      <c r="D13" s="32">
        <v>61.3</v>
      </c>
      <c r="E13" s="32">
        <v>54.3</v>
      </c>
      <c r="F13" s="32">
        <v>91.1</v>
      </c>
      <c r="G13" s="32">
        <v>133.4</v>
      </c>
      <c r="H13" s="32">
        <v>154.4</v>
      </c>
      <c r="I13" s="32">
        <v>152.69999999999999</v>
      </c>
      <c r="J13" s="32">
        <v>132.1</v>
      </c>
      <c r="K13" s="32">
        <v>158.4</v>
      </c>
      <c r="L13" s="32">
        <v>194.8</v>
      </c>
      <c r="M13" s="32">
        <v>187</v>
      </c>
      <c r="N13" s="32">
        <v>150.69999999999999</v>
      </c>
      <c r="O13" s="32"/>
      <c r="P13" s="32">
        <v>247.3</v>
      </c>
      <c r="Q13" s="32">
        <v>572.6</v>
      </c>
      <c r="R13" s="32">
        <v>691</v>
      </c>
      <c r="T13" s="71"/>
      <c r="U13" s="71"/>
      <c r="V13" s="71"/>
    </row>
    <row r="14" spans="1:22" ht="21" customHeight="1" outlineLevel="1" x14ac:dyDescent="0.5">
      <c r="B14" s="35" t="s">
        <v>44</v>
      </c>
      <c r="C14" s="36">
        <v>867.7</v>
      </c>
      <c r="D14" s="36">
        <v>613.4</v>
      </c>
      <c r="E14" s="36">
        <v>1469.6</v>
      </c>
      <c r="F14" s="36">
        <v>1873</v>
      </c>
      <c r="G14" s="36">
        <v>2070.3000000000002</v>
      </c>
      <c r="H14" s="36">
        <v>2304.1</v>
      </c>
      <c r="I14" s="36">
        <v>2508.4</v>
      </c>
      <c r="J14" s="36">
        <v>2706.1</v>
      </c>
      <c r="K14" s="36">
        <v>2711.7</v>
      </c>
      <c r="L14" s="36">
        <v>2954.8</v>
      </c>
      <c r="M14" s="36">
        <v>3139.9</v>
      </c>
      <c r="N14" s="36">
        <v>3248.7</v>
      </c>
      <c r="O14" s="36"/>
      <c r="P14" s="36">
        <v>4823.8</v>
      </c>
      <c r="Q14" s="36">
        <v>9588.9</v>
      </c>
      <c r="R14" s="36">
        <v>12055</v>
      </c>
      <c r="T14" s="71"/>
      <c r="U14" s="71"/>
      <c r="V14" s="71"/>
    </row>
    <row r="15" spans="1:22" ht="21" customHeight="1" outlineLevel="1" x14ac:dyDescent="0.5">
      <c r="B15" s="33" t="s">
        <v>45</v>
      </c>
      <c r="C15" s="32">
        <v>-239.7</v>
      </c>
      <c r="D15" s="32">
        <v>-302.39999999999998</v>
      </c>
      <c r="E15" s="32">
        <v>-525.6</v>
      </c>
      <c r="F15" s="32">
        <v>-646.1</v>
      </c>
      <c r="G15" s="32">
        <v>-674.4</v>
      </c>
      <c r="H15" s="32">
        <v>-626.20000000000005</v>
      </c>
      <c r="I15" s="32">
        <v>-671.3</v>
      </c>
      <c r="J15" s="32">
        <v>-698</v>
      </c>
      <c r="K15" s="32">
        <v>-721.3</v>
      </c>
      <c r="L15" s="32">
        <v>-685.3</v>
      </c>
      <c r="M15" s="32">
        <v>-773.5</v>
      </c>
      <c r="N15" s="32">
        <v>-802.7</v>
      </c>
      <c r="O15" s="32"/>
      <c r="P15" s="32">
        <v>-1713.8</v>
      </c>
      <c r="Q15" s="32">
        <v>-2669.8</v>
      </c>
      <c r="R15" s="32">
        <v>-2982.8</v>
      </c>
      <c r="T15" s="71"/>
      <c r="U15" s="71"/>
      <c r="V15" s="71"/>
    </row>
    <row r="16" spans="1:22" s="93" customFormat="1" ht="21" customHeight="1" outlineLevel="2" x14ac:dyDescent="0.5">
      <c r="B16" s="90" t="s">
        <v>252</v>
      </c>
      <c r="C16" s="92" t="s">
        <v>218</v>
      </c>
      <c r="D16" s="92" t="s">
        <v>218</v>
      </c>
      <c r="E16" s="92" t="s">
        <v>218</v>
      </c>
      <c r="F16" s="92" t="s">
        <v>218</v>
      </c>
      <c r="G16" s="92" t="s">
        <v>218</v>
      </c>
      <c r="H16" s="92" t="s">
        <v>218</v>
      </c>
      <c r="I16" s="92" t="s">
        <v>218</v>
      </c>
      <c r="J16" s="92" t="s">
        <v>218</v>
      </c>
      <c r="K16" s="92" t="s">
        <v>218</v>
      </c>
      <c r="L16" s="92">
        <f>L15-L17</f>
        <v>-681.59999999999991</v>
      </c>
      <c r="M16" s="92">
        <f>M15-M17</f>
        <v>-754.5</v>
      </c>
      <c r="N16" s="92">
        <f>N15-N17</f>
        <v>-763.30000000000007</v>
      </c>
      <c r="O16" s="92"/>
      <c r="P16" s="92" t="s">
        <v>218</v>
      </c>
      <c r="Q16" s="92" t="s">
        <v>218</v>
      </c>
      <c r="R16" s="92">
        <f>R15-R17</f>
        <v>-2920.7000000000003</v>
      </c>
      <c r="T16" s="71"/>
      <c r="U16" s="71"/>
      <c r="V16" s="71"/>
    </row>
    <row r="17" spans="2:22" s="93" customFormat="1" ht="21" customHeight="1" outlineLevel="2" x14ac:dyDescent="0.5">
      <c r="B17" s="90" t="s">
        <v>253</v>
      </c>
      <c r="C17" s="92" t="s">
        <v>218</v>
      </c>
      <c r="D17" s="92" t="s">
        <v>218</v>
      </c>
      <c r="E17" s="92" t="s">
        <v>218</v>
      </c>
      <c r="F17" s="92" t="s">
        <v>218</v>
      </c>
      <c r="G17" s="92" t="s">
        <v>218</v>
      </c>
      <c r="H17" s="92" t="s">
        <v>218</v>
      </c>
      <c r="I17" s="92" t="s">
        <v>218</v>
      </c>
      <c r="J17" s="92" t="s">
        <v>218</v>
      </c>
      <c r="K17" s="92" t="s">
        <v>218</v>
      </c>
      <c r="L17" s="92">
        <v>-3.7</v>
      </c>
      <c r="M17" s="92">
        <v>-19</v>
      </c>
      <c r="N17" s="92">
        <v>-39.4</v>
      </c>
      <c r="O17" s="32"/>
      <c r="P17" s="92" t="s">
        <v>218</v>
      </c>
      <c r="Q17" s="92" t="s">
        <v>218</v>
      </c>
      <c r="R17" s="92">
        <v>-62.1</v>
      </c>
      <c r="T17" s="71"/>
      <c r="U17" s="71"/>
      <c r="V17" s="71"/>
    </row>
    <row r="18" spans="2:22" ht="21" customHeight="1" outlineLevel="1" x14ac:dyDescent="0.5">
      <c r="B18" s="33" t="s">
        <v>46</v>
      </c>
      <c r="C18" s="32">
        <v>-108.3</v>
      </c>
      <c r="D18" s="32">
        <v>-112.2</v>
      </c>
      <c r="E18" s="32">
        <v>-193.8</v>
      </c>
      <c r="F18" s="32">
        <v>-230.5</v>
      </c>
      <c r="G18" s="32">
        <v>-214.8</v>
      </c>
      <c r="H18" s="32">
        <v>-231.6</v>
      </c>
      <c r="I18" s="32">
        <v>-251.8</v>
      </c>
      <c r="J18" s="32">
        <v>-296.5</v>
      </c>
      <c r="K18" s="32">
        <v>-262.5</v>
      </c>
      <c r="L18" s="32">
        <v>-269.10000000000002</v>
      </c>
      <c r="M18" s="32">
        <v>-243.5</v>
      </c>
      <c r="N18" s="32">
        <v>-277.3</v>
      </c>
      <c r="O18" s="32"/>
      <c r="P18" s="32">
        <v>-644.79999999999995</v>
      </c>
      <c r="Q18" s="32">
        <v>-994.7</v>
      </c>
      <c r="R18" s="32">
        <v>-1052.4000000000001</v>
      </c>
      <c r="T18" s="71"/>
      <c r="U18" s="71"/>
      <c r="V18" s="71"/>
    </row>
    <row r="19" spans="2:22" ht="21" customHeight="1" outlineLevel="1" x14ac:dyDescent="0.5">
      <c r="B19" s="33" t="s">
        <v>47</v>
      </c>
      <c r="C19" s="32">
        <v>-162.80000000000001</v>
      </c>
      <c r="D19" s="32">
        <v>-223.2</v>
      </c>
      <c r="E19" s="32">
        <v>-308.2</v>
      </c>
      <c r="F19" s="32">
        <v>-318.39999999999998</v>
      </c>
      <c r="G19" s="32">
        <v>-383.7</v>
      </c>
      <c r="H19" s="32">
        <v>-335.9</v>
      </c>
      <c r="I19" s="32">
        <v>-385.4</v>
      </c>
      <c r="J19" s="32">
        <v>-406.1</v>
      </c>
      <c r="K19" s="32">
        <v>-389.9</v>
      </c>
      <c r="L19" s="32">
        <v>-411.9</v>
      </c>
      <c r="M19" s="32">
        <v>-442.4</v>
      </c>
      <c r="N19" s="32">
        <v>-454</v>
      </c>
      <c r="O19" s="32"/>
      <c r="P19" s="32">
        <v>-1012.5</v>
      </c>
      <c r="Q19" s="32">
        <v>-1511.2</v>
      </c>
      <c r="R19" s="32">
        <v>-1698.3</v>
      </c>
      <c r="T19" s="71"/>
      <c r="U19" s="71"/>
      <c r="V19" s="71"/>
    </row>
    <row r="20" spans="2:22" ht="21" customHeight="1" outlineLevel="1" x14ac:dyDescent="0.5">
      <c r="B20" s="33" t="s">
        <v>128</v>
      </c>
      <c r="C20" s="32">
        <v>-88.3</v>
      </c>
      <c r="D20" s="32">
        <v>-153.4</v>
      </c>
      <c r="E20" s="32">
        <v>-328.3</v>
      </c>
      <c r="F20" s="32">
        <v>-676.8</v>
      </c>
      <c r="G20" s="32">
        <v>-702.1</v>
      </c>
      <c r="H20" s="32">
        <v>-945.6</v>
      </c>
      <c r="I20" s="32">
        <v>-932.2</v>
      </c>
      <c r="J20" s="32">
        <v>-903.4</v>
      </c>
      <c r="K20" s="32">
        <v>-908.9</v>
      </c>
      <c r="L20" s="32">
        <v>-1059.7</v>
      </c>
      <c r="M20" s="32">
        <v>-1044.5</v>
      </c>
      <c r="N20" s="32">
        <v>-941.1</v>
      </c>
      <c r="O20" s="32"/>
      <c r="P20" s="32">
        <v>-1246.8</v>
      </c>
      <c r="Q20" s="32">
        <v>-3483.4</v>
      </c>
      <c r="R20" s="32">
        <v>-3954.1</v>
      </c>
      <c r="T20" s="71"/>
      <c r="U20" s="71"/>
      <c r="V20" s="71"/>
    </row>
    <row r="21" spans="2:22" ht="21" customHeight="1" outlineLevel="1" x14ac:dyDescent="0.5">
      <c r="B21" s="33" t="s">
        <v>49</v>
      </c>
      <c r="C21" s="32">
        <v>-38</v>
      </c>
      <c r="D21" s="32">
        <v>-68.599999999999994</v>
      </c>
      <c r="E21" s="32">
        <v>-27.9</v>
      </c>
      <c r="F21" s="32">
        <v>-50.5</v>
      </c>
      <c r="G21" s="32">
        <v>-25.8</v>
      </c>
      <c r="H21" s="32">
        <v>-87.6</v>
      </c>
      <c r="I21" s="32">
        <v>-100.2</v>
      </c>
      <c r="J21" s="32">
        <v>-126.1</v>
      </c>
      <c r="K21" s="32">
        <v>-104.1</v>
      </c>
      <c r="L21" s="32">
        <v>-81</v>
      </c>
      <c r="M21" s="32">
        <v>-90.6</v>
      </c>
      <c r="N21" s="32">
        <v>-133.69999999999999</v>
      </c>
      <c r="O21" s="92"/>
      <c r="P21" s="32">
        <v>-185.1</v>
      </c>
      <c r="Q21" s="32">
        <v>-339.7</v>
      </c>
      <c r="R21" s="32">
        <v>-409.3</v>
      </c>
      <c r="T21" s="71"/>
      <c r="U21" s="71"/>
      <c r="V21" s="71"/>
    </row>
    <row r="22" spans="2:22" ht="21" customHeight="1" outlineLevel="1" x14ac:dyDescent="0.5">
      <c r="B22" s="33" t="s">
        <v>133</v>
      </c>
      <c r="C22" s="32">
        <v>-3.6</v>
      </c>
      <c r="D22" s="32">
        <v>-2.8</v>
      </c>
      <c r="E22" s="32">
        <v>-2.8</v>
      </c>
      <c r="F22" s="32">
        <v>-1.2</v>
      </c>
      <c r="G22" s="32">
        <v>-0.7</v>
      </c>
      <c r="H22" s="32">
        <v>-1.3</v>
      </c>
      <c r="I22" s="32">
        <v>-1.2</v>
      </c>
      <c r="J22" s="32">
        <v>-0.3</v>
      </c>
      <c r="K22" s="32">
        <v>-1</v>
      </c>
      <c r="L22" s="32">
        <v>-0.8</v>
      </c>
      <c r="M22" s="32">
        <v>-0.6</v>
      </c>
      <c r="N22" s="32">
        <v>-1.7</v>
      </c>
      <c r="O22" s="92"/>
      <c r="P22" s="32">
        <v>-10.4</v>
      </c>
      <c r="Q22" s="32">
        <v>-3.6</v>
      </c>
      <c r="R22" s="32">
        <v>-4.2</v>
      </c>
      <c r="T22" s="71"/>
      <c r="U22" s="71"/>
      <c r="V22" s="71"/>
    </row>
    <row r="23" spans="2:22" ht="21" customHeight="1" outlineLevel="1" x14ac:dyDescent="0.5">
      <c r="B23" s="35" t="s">
        <v>129</v>
      </c>
      <c r="C23" s="36">
        <v>226.9</v>
      </c>
      <c r="D23" s="36">
        <v>-249.1</v>
      </c>
      <c r="E23" s="36">
        <v>83</v>
      </c>
      <c r="F23" s="36">
        <v>-50.6</v>
      </c>
      <c r="G23" s="36">
        <v>68.8</v>
      </c>
      <c r="H23" s="36">
        <v>75.8</v>
      </c>
      <c r="I23" s="36">
        <v>166.3</v>
      </c>
      <c r="J23" s="36">
        <v>275.60000000000002</v>
      </c>
      <c r="K23" s="36">
        <v>324</v>
      </c>
      <c r="L23" s="36">
        <v>447</v>
      </c>
      <c r="M23" s="36">
        <v>544.79999999999995</v>
      </c>
      <c r="N23" s="36">
        <v>638.20000000000005</v>
      </c>
      <c r="O23" s="92"/>
      <c r="P23" s="36">
        <v>10.199999999999999</v>
      </c>
      <c r="Q23" s="36">
        <v>586.6</v>
      </c>
      <c r="R23" s="36">
        <v>1954</v>
      </c>
      <c r="T23" s="71"/>
      <c r="U23" s="71"/>
      <c r="V23" s="71"/>
    </row>
    <row r="24" spans="2:22" ht="21" customHeight="1" outlineLevel="1" x14ac:dyDescent="0.5">
      <c r="B24" s="33" t="s">
        <v>50</v>
      </c>
      <c r="C24" s="32">
        <v>-53.6</v>
      </c>
      <c r="D24" s="32">
        <v>62.7</v>
      </c>
      <c r="E24" s="32">
        <v>3.6</v>
      </c>
      <c r="F24" s="32">
        <v>17.100000000000001</v>
      </c>
      <c r="G24" s="32">
        <v>-26.3</v>
      </c>
      <c r="H24" s="32">
        <v>-20</v>
      </c>
      <c r="I24" s="32">
        <v>-58</v>
      </c>
      <c r="J24" s="32">
        <v>-71.7</v>
      </c>
      <c r="K24" s="32">
        <v>-87.4</v>
      </c>
      <c r="L24" s="32">
        <v>-125</v>
      </c>
      <c r="M24" s="32">
        <v>-109.7</v>
      </c>
      <c r="N24" s="32">
        <v>-74.400000000000006</v>
      </c>
      <c r="O24" s="92"/>
      <c r="P24" s="32">
        <v>29.8</v>
      </c>
      <c r="Q24" s="32">
        <v>-176</v>
      </c>
      <c r="R24" s="32">
        <v>-396.5</v>
      </c>
      <c r="T24" s="71"/>
      <c r="U24" s="71"/>
      <c r="V24" s="71"/>
    </row>
    <row r="25" spans="2:22" ht="21" customHeight="1" outlineLevel="1" x14ac:dyDescent="0.5">
      <c r="B25" s="35" t="s">
        <v>135</v>
      </c>
      <c r="C25" s="36">
        <v>173.3</v>
      </c>
      <c r="D25" s="36">
        <v>-186.4</v>
      </c>
      <c r="E25" s="36">
        <v>86.7</v>
      </c>
      <c r="F25" s="36">
        <v>-33.5</v>
      </c>
      <c r="G25" s="36">
        <v>42.6</v>
      </c>
      <c r="H25" s="36">
        <v>55.8</v>
      </c>
      <c r="I25" s="36">
        <v>108.3</v>
      </c>
      <c r="J25" s="36">
        <v>203.8</v>
      </c>
      <c r="K25" s="36">
        <v>236.6</v>
      </c>
      <c r="L25" s="36">
        <v>322</v>
      </c>
      <c r="M25" s="36">
        <v>435.1</v>
      </c>
      <c r="N25" s="36">
        <v>563.79999999999995</v>
      </c>
      <c r="O25" s="92"/>
      <c r="P25" s="36">
        <v>40</v>
      </c>
      <c r="Q25" s="36">
        <v>410.5</v>
      </c>
      <c r="R25" s="36">
        <v>1557.5</v>
      </c>
      <c r="T25" s="71"/>
      <c r="U25" s="71"/>
      <c r="V25" s="71"/>
    </row>
    <row r="26" spans="2:22" ht="21" customHeight="1" outlineLevel="1" x14ac:dyDescent="0.5">
      <c r="B26" s="35"/>
      <c r="C26" s="36"/>
      <c r="D26" s="36"/>
      <c r="E26" s="36"/>
      <c r="F26" s="36"/>
      <c r="G26" s="36"/>
      <c r="H26" s="36"/>
      <c r="I26" s="36"/>
      <c r="J26" s="36"/>
      <c r="K26" s="36"/>
      <c r="L26" s="36"/>
      <c r="M26" s="36"/>
      <c r="N26" s="36"/>
      <c r="O26" s="32"/>
      <c r="P26" s="36"/>
      <c r="Q26" s="36"/>
      <c r="R26" s="36"/>
      <c r="T26" s="71"/>
      <c r="U26" s="71"/>
      <c r="V26" s="71"/>
    </row>
    <row r="27" spans="2:22" ht="21" customHeight="1" outlineLevel="1" x14ac:dyDescent="0.5">
      <c r="B27" s="17" t="s">
        <v>170</v>
      </c>
      <c r="C27" s="32">
        <v>356.3</v>
      </c>
      <c r="D27" s="32">
        <v>-64.3</v>
      </c>
      <c r="E27" s="32">
        <v>475</v>
      </c>
      <c r="F27" s="32">
        <v>683.2</v>
      </c>
      <c r="G27" s="32">
        <v>803.6</v>
      </c>
      <c r="H27" s="32">
        <v>1026.5</v>
      </c>
      <c r="I27" s="32">
        <v>1109.3</v>
      </c>
      <c r="J27" s="32">
        <v>1231.0999999999999</v>
      </c>
      <c r="K27" s="32">
        <v>1251.4000000000001</v>
      </c>
      <c r="L27" s="32">
        <v>1498.8</v>
      </c>
      <c r="M27" s="32">
        <v>1590.4</v>
      </c>
      <c r="N27" s="32">
        <v>1618.3</v>
      </c>
      <c r="P27" s="32">
        <v>1450.3</v>
      </c>
      <c r="Q27" s="32">
        <v>4170.3999999999996</v>
      </c>
      <c r="R27" s="32">
        <v>5958.8</v>
      </c>
      <c r="T27" s="71"/>
      <c r="U27" s="71"/>
      <c r="V27" s="71"/>
    </row>
    <row r="28" spans="2:22" ht="21" customHeight="1" outlineLevel="1" x14ac:dyDescent="0.5">
      <c r="B28" s="17" t="s">
        <v>171</v>
      </c>
      <c r="C28" s="59">
        <v>0.41099999999999998</v>
      </c>
      <c r="D28" s="59">
        <v>-0.105</v>
      </c>
      <c r="E28" s="59">
        <v>0.32300000000000001</v>
      </c>
      <c r="F28" s="59">
        <v>0.36499999999999999</v>
      </c>
      <c r="G28" s="59">
        <v>0.38800000000000001</v>
      </c>
      <c r="H28" s="59">
        <v>0.44600000000000001</v>
      </c>
      <c r="I28" s="59">
        <v>0.442</v>
      </c>
      <c r="J28" s="59">
        <v>0.45500000000000002</v>
      </c>
      <c r="K28" s="59">
        <v>0.46200000000000002</v>
      </c>
      <c r="L28" s="59">
        <v>0.50700000000000001</v>
      </c>
      <c r="M28" s="59">
        <v>0.50700000000000001</v>
      </c>
      <c r="N28" s="59">
        <v>0.498</v>
      </c>
      <c r="O28" s="86"/>
      <c r="P28" s="59">
        <v>0.30099999999999999</v>
      </c>
      <c r="Q28" s="59">
        <v>0.435</v>
      </c>
      <c r="R28" s="59">
        <v>0.49399999999999999</v>
      </c>
      <c r="T28" s="71"/>
      <c r="U28" s="71"/>
      <c r="V28" s="71"/>
    </row>
    <row r="29" spans="2:22" ht="21" customHeight="1" outlineLevel="1" x14ac:dyDescent="0.5">
      <c r="B29" s="35"/>
      <c r="C29" s="36"/>
      <c r="D29" s="36"/>
      <c r="E29" s="36"/>
      <c r="F29" s="36"/>
      <c r="G29" s="36"/>
      <c r="H29" s="36"/>
      <c r="I29" s="36"/>
      <c r="J29" s="36"/>
      <c r="K29" s="36"/>
      <c r="L29" s="36"/>
      <c r="M29" s="36"/>
      <c r="N29" s="36"/>
      <c r="O29" s="32"/>
      <c r="P29" s="36"/>
      <c r="Q29" s="36"/>
      <c r="R29" s="36"/>
      <c r="T29" s="71"/>
      <c r="U29" s="71"/>
      <c r="V29" s="71"/>
    </row>
    <row r="30" spans="2:22" ht="21" customHeight="1" outlineLevel="1" x14ac:dyDescent="0.45">
      <c r="B30" s="106" t="s">
        <v>235</v>
      </c>
      <c r="C30" s="106"/>
      <c r="D30" s="106"/>
      <c r="E30" s="106"/>
      <c r="F30" s="106"/>
      <c r="G30" s="106"/>
      <c r="H30" s="106"/>
      <c r="I30" s="106"/>
      <c r="J30" s="106"/>
      <c r="K30" s="106"/>
      <c r="L30" s="106"/>
      <c r="M30" s="106"/>
      <c r="N30" s="106"/>
      <c r="O30" s="106"/>
      <c r="P30" s="106"/>
      <c r="Q30" s="106"/>
      <c r="R30" s="106"/>
    </row>
    <row r="31" spans="2:22" ht="21" customHeight="1" outlineLevel="1" x14ac:dyDescent="0.45">
      <c r="B31" s="106"/>
      <c r="C31" s="106"/>
      <c r="D31" s="106"/>
      <c r="E31" s="106"/>
      <c r="F31" s="106"/>
      <c r="G31" s="106"/>
      <c r="H31" s="106"/>
      <c r="I31" s="106"/>
      <c r="J31" s="106"/>
      <c r="K31" s="106"/>
      <c r="L31" s="106"/>
      <c r="M31" s="106"/>
      <c r="N31" s="106"/>
      <c r="O31" s="106"/>
      <c r="P31" s="106"/>
      <c r="Q31" s="106"/>
      <c r="R31" s="106"/>
    </row>
    <row r="32" spans="2:22" ht="21" customHeight="1" outlineLevel="1" x14ac:dyDescent="0.45">
      <c r="B32" s="106"/>
      <c r="C32" s="106"/>
      <c r="D32" s="106"/>
      <c r="E32" s="106"/>
      <c r="F32" s="106"/>
      <c r="G32" s="106"/>
      <c r="H32" s="106"/>
      <c r="I32" s="106"/>
      <c r="J32" s="106"/>
      <c r="K32" s="106"/>
      <c r="L32" s="106"/>
      <c r="M32" s="106"/>
      <c r="N32" s="106"/>
      <c r="O32" s="106"/>
      <c r="P32" s="106"/>
      <c r="Q32" s="106"/>
      <c r="R32" s="106"/>
    </row>
    <row r="33" spans="2:22" ht="21" customHeight="1" x14ac:dyDescent="0.5">
      <c r="B33" s="35"/>
      <c r="C33" s="36"/>
      <c r="D33" s="36"/>
      <c r="E33" s="36"/>
      <c r="F33" s="36"/>
      <c r="G33" s="36"/>
      <c r="H33" s="36"/>
      <c r="I33" s="36"/>
      <c r="J33" s="36"/>
      <c r="K33" s="36"/>
      <c r="L33" s="36"/>
      <c r="M33" s="36"/>
      <c r="N33" s="36"/>
      <c r="O33" s="32"/>
      <c r="P33" s="36"/>
      <c r="Q33" s="36"/>
      <c r="R33" s="36"/>
    </row>
    <row r="34" spans="2:22" ht="21" customHeight="1" x14ac:dyDescent="0.5">
      <c r="B34" s="52" t="s">
        <v>166</v>
      </c>
      <c r="C34" s="53" t="s">
        <v>101</v>
      </c>
      <c r="D34" s="53" t="s">
        <v>0</v>
      </c>
      <c r="E34" s="53" t="s">
        <v>106</v>
      </c>
      <c r="F34" s="53" t="s">
        <v>107</v>
      </c>
      <c r="G34" s="53" t="s">
        <v>108</v>
      </c>
      <c r="H34" s="53" t="s">
        <v>127</v>
      </c>
      <c r="I34" s="53" t="s">
        <v>132</v>
      </c>
      <c r="J34" s="53" t="s">
        <v>136</v>
      </c>
      <c r="K34" s="53" t="s">
        <v>138</v>
      </c>
      <c r="L34" s="53" t="s">
        <v>145</v>
      </c>
      <c r="M34" s="53" t="s">
        <v>146</v>
      </c>
      <c r="N34" s="67" t="s">
        <v>153</v>
      </c>
      <c r="O34" s="36"/>
      <c r="P34" s="53">
        <v>2021</v>
      </c>
      <c r="Q34" s="53">
        <v>2022</v>
      </c>
      <c r="R34" s="67">
        <v>2023</v>
      </c>
    </row>
    <row r="35" spans="2:22" ht="21" customHeight="1" outlineLevel="1" x14ac:dyDescent="0.5">
      <c r="B35" s="15" t="s">
        <v>44</v>
      </c>
      <c r="C35" s="36">
        <v>828.4</v>
      </c>
      <c r="D35" s="36">
        <v>564.20000000000005</v>
      </c>
      <c r="E35" s="36">
        <v>1152.5</v>
      </c>
      <c r="F35" s="36">
        <v>1545.9</v>
      </c>
      <c r="G35" s="36">
        <v>1721.3</v>
      </c>
      <c r="H35" s="36">
        <v>1932.6</v>
      </c>
      <c r="I35" s="36">
        <v>2121.5</v>
      </c>
      <c r="J35" s="36">
        <v>2308.1999999999998</v>
      </c>
      <c r="K35" s="36">
        <v>2335.9</v>
      </c>
      <c r="L35" s="36">
        <v>2551.1999999999998</v>
      </c>
      <c r="M35" s="36">
        <v>2737.7</v>
      </c>
      <c r="N35" s="36">
        <v>2870.6</v>
      </c>
      <c r="O35" s="36"/>
      <c r="P35" s="36">
        <v>4091</v>
      </c>
      <c r="Q35" s="36">
        <v>8083.5</v>
      </c>
      <c r="R35" s="36">
        <v>10495.4</v>
      </c>
      <c r="T35" s="71"/>
      <c r="U35" s="71"/>
      <c r="V35" s="71"/>
    </row>
    <row r="36" spans="2:22" ht="21" customHeight="1" outlineLevel="1" x14ac:dyDescent="0.5">
      <c r="B36" s="69" t="s">
        <v>45</v>
      </c>
      <c r="C36" s="32">
        <v>-224.9</v>
      </c>
      <c r="D36" s="32">
        <v>-279.60000000000002</v>
      </c>
      <c r="E36" s="32">
        <v>-358.7</v>
      </c>
      <c r="F36" s="32">
        <v>-465.1</v>
      </c>
      <c r="G36" s="32">
        <v>-499</v>
      </c>
      <c r="H36" s="32">
        <v>-468.6</v>
      </c>
      <c r="I36" s="32">
        <v>-495.9</v>
      </c>
      <c r="J36" s="32">
        <v>-524</v>
      </c>
      <c r="K36" s="32">
        <v>-555.29999999999995</v>
      </c>
      <c r="L36" s="32">
        <v>-520</v>
      </c>
      <c r="M36" s="32">
        <v>-603</v>
      </c>
      <c r="N36" s="32">
        <v>-630.70000000000005</v>
      </c>
      <c r="O36" s="19"/>
      <c r="P36" s="32">
        <v>-1328.3</v>
      </c>
      <c r="Q36" s="32">
        <v>-1987.5</v>
      </c>
      <c r="R36" s="32">
        <v>-2309</v>
      </c>
      <c r="T36" s="71"/>
      <c r="U36" s="71"/>
      <c r="V36" s="71"/>
    </row>
    <row r="37" spans="2:22" ht="21" customHeight="1" outlineLevel="1" x14ac:dyDescent="0.5">
      <c r="B37" s="69" t="s">
        <v>46</v>
      </c>
      <c r="C37" s="32">
        <v>-89.8</v>
      </c>
      <c r="D37" s="32">
        <v>-91.4</v>
      </c>
      <c r="E37" s="32">
        <v>-112.9</v>
      </c>
      <c r="F37" s="32">
        <v>-145.6</v>
      </c>
      <c r="G37" s="32">
        <v>-131.1</v>
      </c>
      <c r="H37" s="32">
        <v>-145.5</v>
      </c>
      <c r="I37" s="32">
        <v>-160.19999999999999</v>
      </c>
      <c r="J37" s="32">
        <v>-204</v>
      </c>
      <c r="K37" s="32">
        <v>-170.9</v>
      </c>
      <c r="L37" s="32">
        <v>-180.4</v>
      </c>
      <c r="M37" s="32">
        <v>-171.2</v>
      </c>
      <c r="N37" s="32">
        <v>-206.7</v>
      </c>
      <c r="O37" s="94"/>
      <c r="P37" s="32">
        <v>-439.7</v>
      </c>
      <c r="Q37" s="32">
        <v>-640.79999999999995</v>
      </c>
      <c r="R37" s="32">
        <v>-729.2</v>
      </c>
      <c r="T37" s="71"/>
      <c r="U37" s="71"/>
      <c r="V37" s="71"/>
    </row>
    <row r="38" spans="2:22" ht="21" customHeight="1" outlineLevel="1" x14ac:dyDescent="0.5">
      <c r="B38" s="69" t="s">
        <v>47</v>
      </c>
      <c r="C38" s="32">
        <v>-159.69999999999999</v>
      </c>
      <c r="D38" s="32">
        <v>-215.3</v>
      </c>
      <c r="E38" s="32">
        <v>-248.6</v>
      </c>
      <c r="F38" s="32">
        <v>-263.5</v>
      </c>
      <c r="G38" s="32">
        <v>-323</v>
      </c>
      <c r="H38" s="32">
        <v>-267.3</v>
      </c>
      <c r="I38" s="32">
        <v>-318.8</v>
      </c>
      <c r="J38" s="32">
        <v>-336.2</v>
      </c>
      <c r="K38" s="32">
        <v>-314.8</v>
      </c>
      <c r="L38" s="32">
        <v>-324.3</v>
      </c>
      <c r="M38" s="32">
        <v>-358.3</v>
      </c>
      <c r="N38" s="32">
        <v>-375.8</v>
      </c>
      <c r="O38" s="32"/>
      <c r="P38" s="32">
        <v>-887</v>
      </c>
      <c r="Q38" s="32">
        <v>-1245.3</v>
      </c>
      <c r="R38" s="32">
        <v>-1373.2</v>
      </c>
      <c r="T38" s="71"/>
      <c r="U38" s="71"/>
      <c r="V38" s="71"/>
    </row>
    <row r="39" spans="2:22" ht="21" customHeight="1" outlineLevel="1" x14ac:dyDescent="0.5">
      <c r="B39" s="69" t="s">
        <v>48</v>
      </c>
      <c r="C39" s="32">
        <v>-88.8</v>
      </c>
      <c r="D39" s="32">
        <v>-158.9</v>
      </c>
      <c r="E39" s="32">
        <v>-304.39999999999998</v>
      </c>
      <c r="F39" s="32">
        <v>-657.8</v>
      </c>
      <c r="G39" s="32">
        <v>-693</v>
      </c>
      <c r="H39" s="32">
        <v>-931</v>
      </c>
      <c r="I39" s="32">
        <v>-917.2</v>
      </c>
      <c r="J39" s="32">
        <v>-884.9</v>
      </c>
      <c r="K39" s="32">
        <v>-895</v>
      </c>
      <c r="L39" s="32">
        <v>-1047.8</v>
      </c>
      <c r="M39" s="32">
        <v>-1030.2</v>
      </c>
      <c r="N39" s="32">
        <v>-929.8</v>
      </c>
      <c r="O39" s="32"/>
      <c r="P39" s="32">
        <v>-1209.8</v>
      </c>
      <c r="Q39" s="32">
        <v>-3426.1</v>
      </c>
      <c r="R39" s="32">
        <v>-3902.8</v>
      </c>
      <c r="T39" s="71"/>
      <c r="U39" s="71"/>
      <c r="V39" s="71"/>
    </row>
    <row r="40" spans="2:22" ht="21" customHeight="1" outlineLevel="1" x14ac:dyDescent="0.5">
      <c r="B40" s="69" t="s">
        <v>49</v>
      </c>
      <c r="C40" s="32">
        <v>-35.1</v>
      </c>
      <c r="D40" s="32">
        <v>-67.400000000000006</v>
      </c>
      <c r="E40" s="32">
        <v>-22</v>
      </c>
      <c r="F40" s="32">
        <v>-46.6</v>
      </c>
      <c r="G40" s="32">
        <v>-23</v>
      </c>
      <c r="H40" s="32">
        <v>-66.900000000000006</v>
      </c>
      <c r="I40" s="32">
        <v>-94.3</v>
      </c>
      <c r="J40" s="32">
        <v>-112.6</v>
      </c>
      <c r="K40" s="32">
        <v>-92.6</v>
      </c>
      <c r="L40" s="32">
        <v>-78.8</v>
      </c>
      <c r="M40" s="32">
        <v>-88.4</v>
      </c>
      <c r="N40" s="32">
        <v>-123.3</v>
      </c>
      <c r="O40" s="32"/>
      <c r="P40" s="32">
        <v>-171.2</v>
      </c>
      <c r="Q40" s="32">
        <v>-296.8</v>
      </c>
      <c r="R40" s="32">
        <v>-383.2</v>
      </c>
      <c r="T40" s="71"/>
      <c r="U40" s="71"/>
      <c r="V40" s="71"/>
    </row>
    <row r="41" spans="2:22" ht="21" customHeight="1" outlineLevel="1" x14ac:dyDescent="0.5">
      <c r="B41" s="69" t="s">
        <v>112</v>
      </c>
      <c r="C41" s="32">
        <v>-0.5</v>
      </c>
      <c r="D41" s="32">
        <v>-0.4</v>
      </c>
      <c r="E41" s="32">
        <v>-0.1</v>
      </c>
      <c r="F41" s="32">
        <v>0</v>
      </c>
      <c r="G41" s="32">
        <v>0</v>
      </c>
      <c r="H41" s="32">
        <v>0</v>
      </c>
      <c r="I41" s="32">
        <v>0</v>
      </c>
      <c r="J41" s="32">
        <v>-0.4</v>
      </c>
      <c r="K41" s="32">
        <v>-1.3</v>
      </c>
      <c r="L41" s="32">
        <v>-1.7</v>
      </c>
      <c r="M41" s="32">
        <v>-1</v>
      </c>
      <c r="N41" s="32">
        <v>-0.6</v>
      </c>
      <c r="O41" s="32"/>
      <c r="P41" s="32">
        <v>-0.9</v>
      </c>
      <c r="Q41" s="32">
        <v>-0.4</v>
      </c>
      <c r="R41" s="32">
        <v>-4.5999999999999996</v>
      </c>
      <c r="T41" s="71"/>
      <c r="U41" s="71"/>
      <c r="V41" s="71"/>
    </row>
    <row r="42" spans="2:22" ht="21" customHeight="1" outlineLevel="1" x14ac:dyDescent="0.5">
      <c r="B42" s="15" t="s">
        <v>113</v>
      </c>
      <c r="C42" s="36">
        <v>229.6</v>
      </c>
      <c r="D42" s="36">
        <v>-248.7</v>
      </c>
      <c r="E42" s="36">
        <v>105.7</v>
      </c>
      <c r="F42" s="36">
        <v>-32.6</v>
      </c>
      <c r="G42" s="36">
        <v>52.2</v>
      </c>
      <c r="H42" s="36">
        <v>53.3</v>
      </c>
      <c r="I42" s="36">
        <v>135</v>
      </c>
      <c r="J42" s="36">
        <v>246.1</v>
      </c>
      <c r="K42" s="36">
        <v>306</v>
      </c>
      <c r="L42" s="36">
        <v>398.2</v>
      </c>
      <c r="M42" s="36">
        <v>485.5</v>
      </c>
      <c r="N42" s="36">
        <v>603.79999999999995</v>
      </c>
      <c r="O42" s="32"/>
      <c r="P42" s="36">
        <v>54.1</v>
      </c>
      <c r="Q42" s="36">
        <v>486.6</v>
      </c>
      <c r="R42" s="36">
        <v>1793.4</v>
      </c>
      <c r="T42" s="71"/>
      <c r="U42" s="71"/>
      <c r="V42" s="71"/>
    </row>
    <row r="43" spans="2:22" ht="21" customHeight="1" outlineLevel="1" x14ac:dyDescent="0.5">
      <c r="B43" s="69" t="s">
        <v>50</v>
      </c>
      <c r="C43" s="32">
        <v>-52.3</v>
      </c>
      <c r="D43" s="32">
        <v>64.8</v>
      </c>
      <c r="E43" s="32">
        <v>8.4</v>
      </c>
      <c r="F43" s="32">
        <v>18.600000000000001</v>
      </c>
      <c r="G43" s="32">
        <v>-16</v>
      </c>
      <c r="H43" s="32">
        <v>-7</v>
      </c>
      <c r="I43" s="32">
        <v>-39.9</v>
      </c>
      <c r="J43" s="32">
        <v>-61.9</v>
      </c>
      <c r="K43" s="32">
        <v>-79.099999999999994</v>
      </c>
      <c r="L43" s="32">
        <v>-118.5</v>
      </c>
      <c r="M43" s="32">
        <v>-90.7</v>
      </c>
      <c r="N43" s="32">
        <v>-68.5</v>
      </c>
      <c r="O43" s="32"/>
      <c r="P43" s="32">
        <v>39.4</v>
      </c>
      <c r="Q43" s="32">
        <v>-124.9</v>
      </c>
      <c r="R43" s="32">
        <v>-356.8</v>
      </c>
      <c r="T43" s="71"/>
      <c r="U43" s="71"/>
      <c r="V43" s="71"/>
    </row>
    <row r="44" spans="2:22" ht="21" customHeight="1" outlineLevel="1" x14ac:dyDescent="0.5">
      <c r="B44" s="15" t="s">
        <v>114</v>
      </c>
      <c r="C44" s="36">
        <v>177.3</v>
      </c>
      <c r="D44" s="36">
        <v>-183.9</v>
      </c>
      <c r="E44" s="36">
        <v>114.1</v>
      </c>
      <c r="F44" s="36">
        <v>-14</v>
      </c>
      <c r="G44" s="36">
        <v>36.299999999999997</v>
      </c>
      <c r="H44" s="36">
        <v>46.3</v>
      </c>
      <c r="I44" s="36">
        <v>95.1</v>
      </c>
      <c r="J44" s="36">
        <v>184.1</v>
      </c>
      <c r="K44" s="36">
        <v>226.9</v>
      </c>
      <c r="L44" s="36">
        <v>279.7</v>
      </c>
      <c r="M44" s="36">
        <v>394.7</v>
      </c>
      <c r="N44" s="36">
        <v>535.29999999999995</v>
      </c>
      <c r="O44" s="32"/>
      <c r="P44" s="36">
        <v>93.4</v>
      </c>
      <c r="Q44" s="36">
        <v>361.8</v>
      </c>
      <c r="R44" s="36">
        <v>1436.6</v>
      </c>
      <c r="T44" s="71"/>
      <c r="U44" s="71"/>
      <c r="V44" s="71"/>
    </row>
    <row r="45" spans="2:22" ht="21" customHeight="1" outlineLevel="1" x14ac:dyDescent="0.45"/>
    <row r="46" spans="2:22" ht="21" customHeight="1" outlineLevel="1" x14ac:dyDescent="0.5">
      <c r="B46" s="17" t="s">
        <v>170</v>
      </c>
      <c r="C46" s="32">
        <v>354.5</v>
      </c>
      <c r="D46" s="32">
        <v>-62.3</v>
      </c>
      <c r="E46" s="32">
        <v>458.8</v>
      </c>
      <c r="F46" s="32">
        <v>662.8</v>
      </c>
      <c r="G46" s="32">
        <v>758.1</v>
      </c>
      <c r="H46" s="32">
        <v>989.9</v>
      </c>
      <c r="I46" s="32">
        <v>1056</v>
      </c>
      <c r="J46" s="32">
        <v>1172.4000000000001</v>
      </c>
      <c r="K46" s="32">
        <v>1209</v>
      </c>
      <c r="L46" s="32">
        <v>1427.5</v>
      </c>
      <c r="M46" s="32">
        <v>1506.1</v>
      </c>
      <c r="N46" s="32">
        <v>1557.2</v>
      </c>
      <c r="P46" s="32">
        <v>1413.8</v>
      </c>
      <c r="Q46" s="32">
        <v>3976.4</v>
      </c>
      <c r="R46" s="32">
        <v>5699.8</v>
      </c>
      <c r="T46" s="71"/>
      <c r="U46" s="71"/>
      <c r="V46" s="71"/>
    </row>
    <row r="47" spans="2:22" ht="21" customHeight="1" outlineLevel="1" x14ac:dyDescent="0.5">
      <c r="B47" s="17" t="s">
        <v>171</v>
      </c>
      <c r="C47" s="59">
        <v>0.42799999999999999</v>
      </c>
      <c r="D47" s="59">
        <v>-0.11</v>
      </c>
      <c r="E47" s="59">
        <v>0.39800000000000002</v>
      </c>
      <c r="F47" s="59">
        <v>0.42899999999999999</v>
      </c>
      <c r="G47" s="59">
        <v>0.44</v>
      </c>
      <c r="H47" s="59">
        <v>0.51200000000000001</v>
      </c>
      <c r="I47" s="59">
        <v>0.498</v>
      </c>
      <c r="J47" s="59">
        <v>0.50800000000000001</v>
      </c>
      <c r="K47" s="59">
        <v>0.51800000000000002</v>
      </c>
      <c r="L47" s="59">
        <v>0.56000000000000005</v>
      </c>
      <c r="M47" s="59">
        <v>0.55000000000000004</v>
      </c>
      <c r="N47" s="59">
        <v>0.54200000000000004</v>
      </c>
      <c r="O47" s="86"/>
      <c r="P47" s="59">
        <v>0.34599999999999997</v>
      </c>
      <c r="Q47" s="59">
        <v>0.49199999999999999</v>
      </c>
      <c r="R47" s="59">
        <v>0.54300000000000004</v>
      </c>
      <c r="T47" s="71"/>
      <c r="U47" s="71"/>
      <c r="V47" s="71"/>
    </row>
    <row r="48" spans="2:22" ht="21" customHeight="1" x14ac:dyDescent="0.5">
      <c r="B48" s="35"/>
      <c r="C48" s="36"/>
      <c r="D48" s="36"/>
      <c r="E48" s="36"/>
      <c r="F48" s="36"/>
      <c r="G48" s="36"/>
      <c r="H48" s="36"/>
      <c r="I48" s="36"/>
      <c r="J48" s="36"/>
      <c r="K48" s="36"/>
      <c r="L48" s="36"/>
      <c r="M48" s="36"/>
      <c r="N48" s="36"/>
      <c r="O48" s="87"/>
      <c r="P48" s="36"/>
      <c r="Q48" s="36"/>
      <c r="R48" s="36"/>
    </row>
    <row r="49" spans="2:22" ht="21" customHeight="1" x14ac:dyDescent="0.5">
      <c r="B49" s="52" t="s">
        <v>167</v>
      </c>
      <c r="C49" s="53" t="s">
        <v>101</v>
      </c>
      <c r="D49" s="53" t="s">
        <v>0</v>
      </c>
      <c r="E49" s="53" t="s">
        <v>106</v>
      </c>
      <c r="F49" s="53" t="s">
        <v>107</v>
      </c>
      <c r="G49" s="53" t="s">
        <v>108</v>
      </c>
      <c r="H49" s="53" t="s">
        <v>127</v>
      </c>
      <c r="I49" s="53" t="s">
        <v>132</v>
      </c>
      <c r="J49" s="53" t="s">
        <v>136</v>
      </c>
      <c r="K49" s="53" t="s">
        <v>138</v>
      </c>
      <c r="L49" s="53" t="s">
        <v>145</v>
      </c>
      <c r="M49" s="53" t="s">
        <v>146</v>
      </c>
      <c r="N49" s="67" t="s">
        <v>153</v>
      </c>
      <c r="O49" s="87"/>
      <c r="P49" s="53">
        <v>2021</v>
      </c>
      <c r="Q49" s="53">
        <v>2022</v>
      </c>
      <c r="R49" s="67">
        <v>2023</v>
      </c>
    </row>
    <row r="50" spans="2:22" ht="21" customHeight="1" outlineLevel="2" x14ac:dyDescent="0.5">
      <c r="B50" s="15" t="s">
        <v>44</v>
      </c>
      <c r="C50" s="36">
        <v>30.9</v>
      </c>
      <c r="D50" s="36">
        <v>42.8</v>
      </c>
      <c r="E50" s="36">
        <v>301.10000000000002</v>
      </c>
      <c r="F50" s="36">
        <v>311.39999999999998</v>
      </c>
      <c r="G50" s="36">
        <v>326.60000000000002</v>
      </c>
      <c r="H50" s="36">
        <v>350.7</v>
      </c>
      <c r="I50" s="36">
        <v>366.2</v>
      </c>
      <c r="J50" s="36">
        <v>376.3</v>
      </c>
      <c r="K50" s="36">
        <v>358.2</v>
      </c>
      <c r="L50" s="36">
        <v>382.9</v>
      </c>
      <c r="M50" s="36">
        <v>387.9</v>
      </c>
      <c r="N50" s="36">
        <v>363.2</v>
      </c>
      <c r="O50" s="20"/>
      <c r="P50" s="36">
        <v>686.3</v>
      </c>
      <c r="Q50" s="36">
        <v>1419.8</v>
      </c>
      <c r="R50" s="36">
        <v>1492.2</v>
      </c>
      <c r="T50" s="71"/>
      <c r="U50" s="71"/>
      <c r="V50" s="71"/>
    </row>
    <row r="51" spans="2:22" ht="21" customHeight="1" outlineLevel="2" x14ac:dyDescent="0.5">
      <c r="B51" s="69" t="s">
        <v>45</v>
      </c>
      <c r="C51" s="32">
        <v>-12.3</v>
      </c>
      <c r="D51" s="32">
        <v>-19.5</v>
      </c>
      <c r="E51" s="32">
        <v>-162.4</v>
      </c>
      <c r="F51" s="32">
        <v>-176.7</v>
      </c>
      <c r="G51" s="32">
        <v>-172.5</v>
      </c>
      <c r="H51" s="32">
        <v>-154.5</v>
      </c>
      <c r="I51" s="32">
        <v>-171.9</v>
      </c>
      <c r="J51" s="32">
        <v>-171.2</v>
      </c>
      <c r="K51" s="32">
        <v>-164.2</v>
      </c>
      <c r="L51" s="32">
        <v>-164.8</v>
      </c>
      <c r="M51" s="32">
        <v>-170.4</v>
      </c>
      <c r="N51" s="32">
        <v>-171.5</v>
      </c>
      <c r="P51" s="32">
        <v>-370.9</v>
      </c>
      <c r="Q51" s="32">
        <v>-670.2</v>
      </c>
      <c r="R51" s="32">
        <v>-670.9</v>
      </c>
      <c r="T51" s="71"/>
      <c r="U51" s="71"/>
      <c r="V51" s="71"/>
    </row>
    <row r="52" spans="2:22" ht="21" customHeight="1" outlineLevel="2" x14ac:dyDescent="0.5">
      <c r="B52" s="69" t="s">
        <v>46</v>
      </c>
      <c r="C52" s="32">
        <v>-14.9</v>
      </c>
      <c r="D52" s="32">
        <v>-17.5</v>
      </c>
      <c r="E52" s="32">
        <v>-72.400000000000006</v>
      </c>
      <c r="F52" s="32">
        <v>-76.099999999999994</v>
      </c>
      <c r="G52" s="32">
        <v>-74.5</v>
      </c>
      <c r="H52" s="32">
        <v>-75</v>
      </c>
      <c r="I52" s="32">
        <v>-81.3</v>
      </c>
      <c r="J52" s="32">
        <v>-83.5</v>
      </c>
      <c r="K52" s="32">
        <v>-83.5</v>
      </c>
      <c r="L52" s="32">
        <v>-79.5</v>
      </c>
      <c r="M52" s="32">
        <v>-65.099999999999994</v>
      </c>
      <c r="N52" s="32">
        <v>-62.4</v>
      </c>
      <c r="P52" s="32">
        <v>-180.8</v>
      </c>
      <c r="Q52" s="32">
        <v>-314.3</v>
      </c>
      <c r="R52" s="32">
        <v>-290.5</v>
      </c>
      <c r="T52" s="71"/>
      <c r="U52" s="71"/>
      <c r="V52" s="71"/>
    </row>
    <row r="53" spans="2:22" ht="21" customHeight="1" outlineLevel="2" x14ac:dyDescent="0.5">
      <c r="B53" s="69" t="s">
        <v>47</v>
      </c>
      <c r="C53" s="32">
        <v>-1.2</v>
      </c>
      <c r="D53" s="32">
        <v>-6</v>
      </c>
      <c r="E53" s="32">
        <v>-55.5</v>
      </c>
      <c r="F53" s="32">
        <v>-51.8</v>
      </c>
      <c r="G53" s="32">
        <v>-56.6</v>
      </c>
      <c r="H53" s="32">
        <v>-63.5</v>
      </c>
      <c r="I53" s="32">
        <v>-61.2</v>
      </c>
      <c r="J53" s="32">
        <v>-63.8</v>
      </c>
      <c r="K53" s="32">
        <v>-69</v>
      </c>
      <c r="L53" s="32">
        <v>-79.400000000000006</v>
      </c>
      <c r="M53" s="32">
        <v>-80.900000000000006</v>
      </c>
      <c r="N53" s="32">
        <v>-75.2</v>
      </c>
      <c r="P53" s="32">
        <v>-114.6</v>
      </c>
      <c r="Q53" s="32">
        <v>-245.1</v>
      </c>
      <c r="R53" s="32">
        <v>-304.39999999999998</v>
      </c>
      <c r="T53" s="71"/>
      <c r="U53" s="71"/>
      <c r="V53" s="71"/>
    </row>
    <row r="54" spans="2:22" ht="21" customHeight="1" outlineLevel="2" x14ac:dyDescent="0.5">
      <c r="B54" s="69" t="s">
        <v>48</v>
      </c>
      <c r="C54" s="32">
        <v>-0.2</v>
      </c>
      <c r="D54" s="32">
        <v>-0.3</v>
      </c>
      <c r="E54" s="32">
        <v>-17.600000000000001</v>
      </c>
      <c r="F54" s="32">
        <v>-18.899999999999999</v>
      </c>
      <c r="G54" s="32">
        <v>-8.6</v>
      </c>
      <c r="H54" s="32">
        <v>-14.6</v>
      </c>
      <c r="I54" s="32">
        <v>-14.9</v>
      </c>
      <c r="J54" s="32">
        <v>-18.100000000000001</v>
      </c>
      <c r="K54" s="32">
        <v>-13.6</v>
      </c>
      <c r="L54" s="32">
        <v>-11.6</v>
      </c>
      <c r="M54" s="32">
        <v>-14.1</v>
      </c>
      <c r="N54" s="32">
        <v>-11</v>
      </c>
      <c r="P54" s="32">
        <v>-36.9</v>
      </c>
      <c r="Q54" s="32">
        <v>-56.2</v>
      </c>
      <c r="R54" s="32">
        <v>-50.4</v>
      </c>
      <c r="T54" s="71"/>
      <c r="U54" s="71"/>
      <c r="V54" s="71"/>
    </row>
    <row r="55" spans="2:22" ht="21" customHeight="1" outlineLevel="2" x14ac:dyDescent="0.5">
      <c r="B55" s="69" t="s">
        <v>49</v>
      </c>
      <c r="C55" s="32">
        <v>-1.8</v>
      </c>
      <c r="D55" s="32">
        <v>-0.4</v>
      </c>
      <c r="E55" s="32">
        <v>-4.7</v>
      </c>
      <c r="F55" s="32">
        <v>-3.1</v>
      </c>
      <c r="G55" s="32">
        <v>-1.8</v>
      </c>
      <c r="H55" s="32">
        <v>-3</v>
      </c>
      <c r="I55" s="32">
        <v>-4.8</v>
      </c>
      <c r="J55" s="32">
        <v>-8.6999999999999993</v>
      </c>
      <c r="K55" s="32">
        <v>-11</v>
      </c>
      <c r="L55" s="32">
        <v>-2.6</v>
      </c>
      <c r="M55" s="32">
        <v>-2.2000000000000002</v>
      </c>
      <c r="N55" s="32">
        <v>-9.9</v>
      </c>
      <c r="P55" s="32">
        <v>-10</v>
      </c>
      <c r="Q55" s="32">
        <v>-18.3</v>
      </c>
      <c r="R55" s="32">
        <v>-25.7</v>
      </c>
      <c r="T55" s="71"/>
      <c r="U55" s="71"/>
      <c r="V55" s="71"/>
    </row>
    <row r="56" spans="2:22" ht="21" customHeight="1" outlineLevel="2" x14ac:dyDescent="0.5">
      <c r="B56" s="69" t="s">
        <v>112</v>
      </c>
      <c r="C56" s="32">
        <v>0</v>
      </c>
      <c r="D56" s="32">
        <v>-0.1</v>
      </c>
      <c r="E56" s="32">
        <v>0</v>
      </c>
      <c r="F56" s="32">
        <v>0</v>
      </c>
      <c r="G56" s="32">
        <v>-0.4</v>
      </c>
      <c r="H56" s="32">
        <v>-0.3</v>
      </c>
      <c r="I56" s="32">
        <v>-0.2</v>
      </c>
      <c r="J56" s="32">
        <v>-0.4</v>
      </c>
      <c r="K56" s="32">
        <v>-0.1</v>
      </c>
      <c r="L56" s="32">
        <v>0.5</v>
      </c>
      <c r="M56" s="32">
        <v>0.2</v>
      </c>
      <c r="N56" s="32">
        <v>-0.2</v>
      </c>
      <c r="P56" s="32">
        <v>0</v>
      </c>
      <c r="Q56" s="32">
        <v>-1.4</v>
      </c>
      <c r="R56" s="32">
        <v>0.4</v>
      </c>
      <c r="T56" s="71"/>
      <c r="U56" s="71"/>
      <c r="V56" s="71"/>
    </row>
    <row r="57" spans="2:22" ht="21" customHeight="1" outlineLevel="2" x14ac:dyDescent="0.5">
      <c r="B57" s="15" t="s">
        <v>113</v>
      </c>
      <c r="C57" s="36">
        <v>0.6</v>
      </c>
      <c r="D57" s="36">
        <v>-1</v>
      </c>
      <c r="E57" s="36">
        <v>-11.4</v>
      </c>
      <c r="F57" s="36">
        <v>-15.2</v>
      </c>
      <c r="G57" s="36">
        <v>12.3</v>
      </c>
      <c r="H57" s="36">
        <v>39.9</v>
      </c>
      <c r="I57" s="36">
        <v>31.9</v>
      </c>
      <c r="J57" s="36">
        <v>30.5</v>
      </c>
      <c r="K57" s="36">
        <v>16.899999999999999</v>
      </c>
      <c r="L57" s="36">
        <v>45.5</v>
      </c>
      <c r="M57" s="36">
        <v>55.5</v>
      </c>
      <c r="N57" s="36">
        <v>33</v>
      </c>
      <c r="P57" s="36">
        <v>-27</v>
      </c>
      <c r="Q57" s="36">
        <v>114.6</v>
      </c>
      <c r="R57" s="36">
        <v>150.80000000000001</v>
      </c>
      <c r="T57" s="71"/>
      <c r="U57" s="71"/>
      <c r="V57" s="71"/>
    </row>
    <row r="58" spans="2:22" ht="21" customHeight="1" outlineLevel="2" x14ac:dyDescent="0.5">
      <c r="B58" s="69" t="s">
        <v>50</v>
      </c>
      <c r="C58" s="32">
        <v>-1.3</v>
      </c>
      <c r="D58" s="32">
        <v>-2.2000000000000002</v>
      </c>
      <c r="E58" s="32">
        <v>-3.1</v>
      </c>
      <c r="F58" s="32">
        <v>-0.4</v>
      </c>
      <c r="G58" s="32">
        <v>-10.1</v>
      </c>
      <c r="H58" s="32">
        <v>-13.1</v>
      </c>
      <c r="I58" s="32">
        <v>-17.7</v>
      </c>
      <c r="J58" s="32">
        <v>-9</v>
      </c>
      <c r="K58" s="32">
        <v>-8.4</v>
      </c>
      <c r="L58" s="32">
        <v>-6.5</v>
      </c>
      <c r="M58" s="32">
        <v>-17.899999999999999</v>
      </c>
      <c r="N58" s="32">
        <v>-4.2</v>
      </c>
      <c r="P58" s="32">
        <v>-7.1</v>
      </c>
      <c r="Q58" s="32">
        <v>-49.8</v>
      </c>
      <c r="R58" s="32">
        <v>-37</v>
      </c>
      <c r="T58" s="71"/>
      <c r="U58" s="71"/>
      <c r="V58" s="71"/>
    </row>
    <row r="59" spans="2:22" ht="21" customHeight="1" outlineLevel="2" x14ac:dyDescent="0.5">
      <c r="B59" s="15" t="s">
        <v>114</v>
      </c>
      <c r="C59" s="36">
        <v>-0.7</v>
      </c>
      <c r="D59" s="36">
        <v>-3.2</v>
      </c>
      <c r="E59" s="36">
        <v>-14.6</v>
      </c>
      <c r="F59" s="36">
        <v>-15.6</v>
      </c>
      <c r="G59" s="36">
        <v>2.2000000000000002</v>
      </c>
      <c r="H59" s="36">
        <v>26.8</v>
      </c>
      <c r="I59" s="36">
        <v>14.2</v>
      </c>
      <c r="J59" s="36">
        <v>21.5</v>
      </c>
      <c r="K59" s="36">
        <v>8.5</v>
      </c>
      <c r="L59" s="36">
        <v>39</v>
      </c>
      <c r="M59" s="36">
        <v>37.6</v>
      </c>
      <c r="N59" s="36">
        <v>28.8</v>
      </c>
      <c r="O59" s="20"/>
      <c r="P59" s="36">
        <v>-34.1</v>
      </c>
      <c r="Q59" s="36">
        <v>64.7</v>
      </c>
      <c r="R59" s="36">
        <v>113.8</v>
      </c>
      <c r="T59" s="71"/>
      <c r="U59" s="71"/>
      <c r="V59" s="71"/>
    </row>
    <row r="60" spans="2:22" ht="21" customHeight="1" outlineLevel="2" x14ac:dyDescent="0.5">
      <c r="C60" s="32"/>
      <c r="D60" s="32"/>
      <c r="E60" s="32"/>
      <c r="F60" s="32"/>
      <c r="G60" s="32"/>
      <c r="H60" s="32"/>
      <c r="I60" s="32"/>
      <c r="J60" s="32"/>
      <c r="K60" s="32"/>
      <c r="L60" s="32"/>
      <c r="M60" s="32"/>
      <c r="N60" s="32"/>
      <c r="P60" s="32"/>
      <c r="Q60" s="32"/>
      <c r="R60" s="32"/>
    </row>
    <row r="61" spans="2:22" ht="21" customHeight="1" outlineLevel="2" x14ac:dyDescent="0.5">
      <c r="B61" s="17" t="s">
        <v>170</v>
      </c>
      <c r="C61" s="32">
        <v>6</v>
      </c>
      <c r="D61" s="32">
        <v>3.3</v>
      </c>
      <c r="E61" s="32">
        <v>20.2</v>
      </c>
      <c r="F61" s="32">
        <v>26.9</v>
      </c>
      <c r="G61" s="32">
        <v>40.299999999999997</v>
      </c>
      <c r="H61" s="32">
        <v>53.1</v>
      </c>
      <c r="I61" s="32">
        <v>53</v>
      </c>
      <c r="J61" s="32">
        <v>59.6</v>
      </c>
      <c r="K61" s="32">
        <v>39.9</v>
      </c>
      <c r="L61" s="32">
        <v>66.5</v>
      </c>
      <c r="M61" s="32">
        <v>79.400000000000006</v>
      </c>
      <c r="N61" s="32">
        <v>58.7</v>
      </c>
      <c r="P61" s="32">
        <v>56.4</v>
      </c>
      <c r="Q61" s="32">
        <v>206</v>
      </c>
      <c r="R61" s="32">
        <v>244.4</v>
      </c>
      <c r="T61" s="71"/>
      <c r="U61" s="71"/>
      <c r="V61" s="71"/>
    </row>
    <row r="62" spans="2:22" ht="21" customHeight="1" outlineLevel="2" x14ac:dyDescent="0.5">
      <c r="B62" s="17" t="s">
        <v>171</v>
      </c>
      <c r="C62" s="59">
        <v>0.19400000000000001</v>
      </c>
      <c r="D62" s="59">
        <v>7.6999999999999999E-2</v>
      </c>
      <c r="E62" s="59">
        <v>6.7000000000000004E-2</v>
      </c>
      <c r="F62" s="59">
        <v>8.5999999999999993E-2</v>
      </c>
      <c r="G62" s="59">
        <v>0.123</v>
      </c>
      <c r="H62" s="59">
        <v>0.151</v>
      </c>
      <c r="I62" s="59">
        <v>0.14499999999999999</v>
      </c>
      <c r="J62" s="59">
        <v>0.158</v>
      </c>
      <c r="K62" s="59">
        <v>0.111</v>
      </c>
      <c r="L62" s="59">
        <v>0.17399999999999999</v>
      </c>
      <c r="M62" s="59">
        <v>0.20499999999999999</v>
      </c>
      <c r="N62" s="59">
        <v>0.16200000000000001</v>
      </c>
      <c r="P62" s="59">
        <v>8.2000000000000003E-2</v>
      </c>
      <c r="Q62" s="59">
        <v>0.14499999999999999</v>
      </c>
      <c r="R62" s="59">
        <v>0.16400000000000001</v>
      </c>
    </row>
    <row r="63" spans="2:22" ht="21" customHeight="1" x14ac:dyDescent="0.5">
      <c r="B63" s="35"/>
      <c r="C63" s="36"/>
      <c r="D63" s="36"/>
      <c r="E63" s="36"/>
      <c r="F63" s="36"/>
      <c r="G63" s="36"/>
      <c r="H63" s="36"/>
      <c r="I63" s="36"/>
      <c r="J63" s="36"/>
      <c r="K63" s="36"/>
      <c r="L63" s="36"/>
      <c r="M63" s="36"/>
      <c r="N63" s="36"/>
      <c r="P63" s="36"/>
      <c r="Q63" s="36"/>
      <c r="R63" s="36"/>
    </row>
    <row r="64" spans="2:22" ht="21" customHeight="1" x14ac:dyDescent="0.5">
      <c r="B64" s="52" t="s">
        <v>168</v>
      </c>
      <c r="C64" s="53" t="s">
        <v>101</v>
      </c>
      <c r="D64" s="53" t="s">
        <v>0</v>
      </c>
      <c r="E64" s="53" t="s">
        <v>106</v>
      </c>
      <c r="F64" s="53" t="s">
        <v>107</v>
      </c>
      <c r="G64" s="53" t="s">
        <v>108</v>
      </c>
      <c r="H64" s="53" t="s">
        <v>127</v>
      </c>
      <c r="I64" s="53" t="s">
        <v>132</v>
      </c>
      <c r="J64" s="53" t="s">
        <v>136</v>
      </c>
      <c r="K64" s="53" t="s">
        <v>138</v>
      </c>
      <c r="L64" s="53" t="s">
        <v>145</v>
      </c>
      <c r="M64" s="53" t="s">
        <v>146</v>
      </c>
      <c r="N64" s="67" t="s">
        <v>153</v>
      </c>
      <c r="P64" s="53">
        <v>2021</v>
      </c>
      <c r="Q64" s="53">
        <v>2022</v>
      </c>
      <c r="R64" s="67">
        <v>2023</v>
      </c>
    </row>
    <row r="65" spans="1:22" s="15" customFormat="1" ht="21" customHeight="1" outlineLevel="1" x14ac:dyDescent="0.5">
      <c r="A65" s="70"/>
      <c r="B65" s="15" t="s">
        <v>44</v>
      </c>
      <c r="C65" s="36">
        <v>8.3000000000000007</v>
      </c>
      <c r="D65" s="36">
        <v>6.5</v>
      </c>
      <c r="E65" s="36">
        <v>16</v>
      </c>
      <c r="F65" s="36">
        <v>15.7</v>
      </c>
      <c r="G65" s="36">
        <v>22.4</v>
      </c>
      <c r="H65" s="36">
        <v>20.8</v>
      </c>
      <c r="I65" s="36">
        <v>20.8</v>
      </c>
      <c r="J65" s="36">
        <v>21.6</v>
      </c>
      <c r="K65" s="36">
        <v>17.5</v>
      </c>
      <c r="L65" s="36">
        <v>20.7</v>
      </c>
      <c r="M65" s="36">
        <v>14.3</v>
      </c>
      <c r="N65" s="36">
        <v>14.9</v>
      </c>
      <c r="O65" s="17"/>
      <c r="P65" s="36">
        <v>46.5</v>
      </c>
      <c r="Q65" s="36">
        <v>85.6</v>
      </c>
      <c r="R65" s="36">
        <v>67.400000000000006</v>
      </c>
      <c r="T65" s="71"/>
      <c r="U65" s="71"/>
      <c r="V65" s="71"/>
    </row>
    <row r="66" spans="1:22" ht="21" customHeight="1" outlineLevel="1" x14ac:dyDescent="0.5">
      <c r="B66" s="69" t="s">
        <v>45</v>
      </c>
      <c r="C66" s="32">
        <v>-2.5</v>
      </c>
      <c r="D66" s="32">
        <v>-3.3</v>
      </c>
      <c r="E66" s="32">
        <v>-4.5999999999999996</v>
      </c>
      <c r="F66" s="32">
        <v>-4.3</v>
      </c>
      <c r="G66" s="32">
        <v>-2.9</v>
      </c>
      <c r="H66" s="32">
        <v>-3</v>
      </c>
      <c r="I66" s="32">
        <v>-3.5</v>
      </c>
      <c r="J66" s="32">
        <v>-2.7</v>
      </c>
      <c r="K66" s="32">
        <v>-1.8</v>
      </c>
      <c r="L66" s="32">
        <v>-0.5</v>
      </c>
      <c r="M66" s="32">
        <v>0</v>
      </c>
      <c r="N66" s="32">
        <v>-0.5</v>
      </c>
      <c r="P66" s="32">
        <v>-14.7</v>
      </c>
      <c r="Q66" s="32">
        <v>-12.1</v>
      </c>
      <c r="R66" s="32">
        <v>-2.9</v>
      </c>
      <c r="T66" s="71"/>
      <c r="U66" s="71"/>
      <c r="V66" s="71"/>
    </row>
    <row r="67" spans="1:22" ht="21" customHeight="1" outlineLevel="1" x14ac:dyDescent="0.5">
      <c r="B67" s="69" t="s">
        <v>46</v>
      </c>
      <c r="C67" s="32">
        <v>-3.7</v>
      </c>
      <c r="D67" s="32">
        <v>-3.3</v>
      </c>
      <c r="E67" s="32">
        <v>-8.5</v>
      </c>
      <c r="F67" s="32">
        <v>-8.9</v>
      </c>
      <c r="G67" s="32">
        <v>-9.1999999999999993</v>
      </c>
      <c r="H67" s="32">
        <v>-11.2</v>
      </c>
      <c r="I67" s="32">
        <v>-10.3</v>
      </c>
      <c r="J67" s="32">
        <v>-9</v>
      </c>
      <c r="K67" s="32">
        <v>-8.1</v>
      </c>
      <c r="L67" s="32">
        <v>-9.1999999999999993</v>
      </c>
      <c r="M67" s="32">
        <v>-7.2</v>
      </c>
      <c r="N67" s="32">
        <v>-8.1999999999999993</v>
      </c>
      <c r="P67" s="32">
        <v>-24.3</v>
      </c>
      <c r="Q67" s="32">
        <v>-39.700000000000003</v>
      </c>
      <c r="R67" s="32">
        <v>-32.700000000000003</v>
      </c>
      <c r="T67" s="71"/>
      <c r="U67" s="71"/>
      <c r="V67" s="71"/>
    </row>
    <row r="68" spans="1:22" ht="21" customHeight="1" outlineLevel="1" x14ac:dyDescent="0.5">
      <c r="B68" s="69" t="s">
        <v>47</v>
      </c>
      <c r="C68" s="32">
        <v>-1.9</v>
      </c>
      <c r="D68" s="32">
        <v>-1.9</v>
      </c>
      <c r="E68" s="32">
        <v>-4.0999999999999996</v>
      </c>
      <c r="F68" s="32">
        <v>-3.1</v>
      </c>
      <c r="G68" s="32">
        <v>-4.2</v>
      </c>
      <c r="H68" s="32">
        <v>-5.0999999999999996</v>
      </c>
      <c r="I68" s="32">
        <v>-5.4</v>
      </c>
      <c r="J68" s="32">
        <v>-6.1</v>
      </c>
      <c r="K68" s="32">
        <v>-6.1</v>
      </c>
      <c r="L68" s="32">
        <v>-8.1999999999999993</v>
      </c>
      <c r="M68" s="32">
        <v>-3.2</v>
      </c>
      <c r="N68" s="32">
        <v>-3.1</v>
      </c>
      <c r="P68" s="32">
        <v>-10.9</v>
      </c>
      <c r="Q68" s="32">
        <v>-20.9</v>
      </c>
      <c r="R68" s="32">
        <v>-20.6</v>
      </c>
      <c r="T68" s="71"/>
      <c r="U68" s="71"/>
      <c r="V68" s="71"/>
    </row>
    <row r="69" spans="1:22" ht="21" customHeight="1" outlineLevel="1" x14ac:dyDescent="0.5">
      <c r="B69" s="69" t="s">
        <v>48</v>
      </c>
      <c r="C69" s="32">
        <v>0.7</v>
      </c>
      <c r="D69" s="32">
        <v>5.7</v>
      </c>
      <c r="E69" s="32">
        <v>-6.4</v>
      </c>
      <c r="F69" s="32">
        <v>-0.1</v>
      </c>
      <c r="G69" s="32">
        <v>-0.5</v>
      </c>
      <c r="H69" s="32">
        <v>-0.1</v>
      </c>
      <c r="I69" s="32">
        <v>-0.1</v>
      </c>
      <c r="J69" s="32">
        <v>-0.4</v>
      </c>
      <c r="K69" s="32">
        <v>-0.2</v>
      </c>
      <c r="L69" s="32">
        <v>-0.2</v>
      </c>
      <c r="M69" s="32">
        <v>-0.2</v>
      </c>
      <c r="N69" s="32">
        <v>-0.3</v>
      </c>
      <c r="P69" s="32">
        <v>-0.1</v>
      </c>
      <c r="Q69" s="32">
        <v>-1.1000000000000001</v>
      </c>
      <c r="R69" s="32">
        <v>-0.9</v>
      </c>
      <c r="T69" s="71"/>
      <c r="U69" s="71"/>
      <c r="V69" s="71"/>
    </row>
    <row r="70" spans="1:22" ht="21" customHeight="1" outlineLevel="1" x14ac:dyDescent="0.5">
      <c r="B70" s="69" t="s">
        <v>49</v>
      </c>
      <c r="C70" s="32">
        <v>-1.1000000000000001</v>
      </c>
      <c r="D70" s="32">
        <v>-0.8</v>
      </c>
      <c r="E70" s="32">
        <v>-1.2</v>
      </c>
      <c r="F70" s="32">
        <v>-0.9</v>
      </c>
      <c r="G70" s="32">
        <v>-1.1000000000000001</v>
      </c>
      <c r="H70" s="32">
        <v>-17.8</v>
      </c>
      <c r="I70" s="32">
        <v>-1.1000000000000001</v>
      </c>
      <c r="J70" s="32">
        <v>-4.8</v>
      </c>
      <c r="K70" s="32">
        <v>-0.4</v>
      </c>
      <c r="L70" s="32">
        <v>0.5</v>
      </c>
      <c r="M70" s="32">
        <v>0</v>
      </c>
      <c r="N70" s="32">
        <v>-0.5</v>
      </c>
      <c r="P70" s="32">
        <v>-3.9</v>
      </c>
      <c r="Q70" s="32">
        <v>-24.7</v>
      </c>
      <c r="R70" s="32">
        <v>-0.5</v>
      </c>
      <c r="T70" s="71"/>
      <c r="U70" s="71"/>
      <c r="V70" s="71"/>
    </row>
    <row r="71" spans="1:22" ht="21" customHeight="1" outlineLevel="1" x14ac:dyDescent="0.5">
      <c r="B71" s="69" t="s">
        <v>112</v>
      </c>
      <c r="C71" s="32">
        <v>-3.2</v>
      </c>
      <c r="D71" s="32">
        <v>-2.4</v>
      </c>
      <c r="E71" s="32">
        <v>-2.6</v>
      </c>
      <c r="F71" s="32">
        <v>-1.2</v>
      </c>
      <c r="G71" s="32">
        <v>-0.2</v>
      </c>
      <c r="H71" s="32">
        <v>-1</v>
      </c>
      <c r="I71" s="32">
        <v>-1.1000000000000001</v>
      </c>
      <c r="J71" s="32">
        <v>0.5</v>
      </c>
      <c r="K71" s="32">
        <v>0.4</v>
      </c>
      <c r="L71" s="32">
        <v>0.4</v>
      </c>
      <c r="M71" s="32">
        <v>0.2</v>
      </c>
      <c r="N71" s="32">
        <v>-0.9</v>
      </c>
      <c r="P71" s="32">
        <v>-9.4</v>
      </c>
      <c r="Q71" s="32">
        <v>-1.8</v>
      </c>
      <c r="R71" s="32">
        <v>0</v>
      </c>
      <c r="T71" s="71"/>
      <c r="U71" s="71"/>
      <c r="V71" s="71"/>
    </row>
    <row r="72" spans="1:22" s="15" customFormat="1" ht="21" customHeight="1" outlineLevel="1" x14ac:dyDescent="0.5">
      <c r="A72" s="70"/>
      <c r="B72" s="15" t="s">
        <v>113</v>
      </c>
      <c r="C72" s="36">
        <v>-3.3</v>
      </c>
      <c r="D72" s="36">
        <v>0.6</v>
      </c>
      <c r="E72" s="36">
        <v>-11.3</v>
      </c>
      <c r="F72" s="36">
        <v>-2.8</v>
      </c>
      <c r="G72" s="36">
        <v>4.3</v>
      </c>
      <c r="H72" s="36">
        <v>-17.399999999999999</v>
      </c>
      <c r="I72" s="36">
        <v>-0.6</v>
      </c>
      <c r="J72" s="36">
        <v>-1</v>
      </c>
      <c r="K72" s="36">
        <v>1.2</v>
      </c>
      <c r="L72" s="36">
        <v>3.4</v>
      </c>
      <c r="M72" s="36">
        <v>3.8</v>
      </c>
      <c r="N72" s="36">
        <v>1.4</v>
      </c>
      <c r="O72" s="17"/>
      <c r="P72" s="36">
        <v>-16.8</v>
      </c>
      <c r="Q72" s="36">
        <v>-14.6</v>
      </c>
      <c r="R72" s="36">
        <v>9.8000000000000007</v>
      </c>
      <c r="T72" s="71"/>
      <c r="U72" s="71"/>
      <c r="V72" s="71"/>
    </row>
    <row r="73" spans="1:22" ht="21" customHeight="1" outlineLevel="1" x14ac:dyDescent="0.5">
      <c r="B73" s="69" t="s">
        <v>50</v>
      </c>
      <c r="C73" s="32">
        <v>0</v>
      </c>
      <c r="D73" s="32">
        <v>0.2</v>
      </c>
      <c r="E73" s="32">
        <v>-1.6</v>
      </c>
      <c r="F73" s="32">
        <v>-1.1000000000000001</v>
      </c>
      <c r="G73" s="32">
        <v>-0.2</v>
      </c>
      <c r="H73" s="32">
        <v>0</v>
      </c>
      <c r="I73" s="32">
        <v>-0.4</v>
      </c>
      <c r="J73" s="32">
        <v>-0.8</v>
      </c>
      <c r="K73" s="32">
        <v>0</v>
      </c>
      <c r="L73" s="32">
        <v>0</v>
      </c>
      <c r="M73" s="32">
        <v>-1.1000000000000001</v>
      </c>
      <c r="N73" s="32">
        <v>-1.8</v>
      </c>
      <c r="P73" s="32">
        <v>-2.5</v>
      </c>
      <c r="Q73" s="32">
        <v>-1.4</v>
      </c>
      <c r="R73" s="32">
        <v>-2.8</v>
      </c>
      <c r="T73" s="71"/>
      <c r="U73" s="71"/>
      <c r="V73" s="71"/>
    </row>
    <row r="74" spans="1:22" s="15" customFormat="1" ht="21" customHeight="1" outlineLevel="1" x14ac:dyDescent="0.5">
      <c r="A74" s="70"/>
      <c r="B74" s="15" t="s">
        <v>114</v>
      </c>
      <c r="C74" s="36">
        <v>-3.3</v>
      </c>
      <c r="D74" s="36">
        <v>0.7</v>
      </c>
      <c r="E74" s="36">
        <v>-12.9</v>
      </c>
      <c r="F74" s="36">
        <v>-3.9</v>
      </c>
      <c r="G74" s="36">
        <v>4.0999999999999996</v>
      </c>
      <c r="H74" s="36">
        <v>-17.3</v>
      </c>
      <c r="I74" s="36">
        <v>-1</v>
      </c>
      <c r="J74" s="36">
        <v>-1.8</v>
      </c>
      <c r="K74" s="36">
        <v>1.2</v>
      </c>
      <c r="L74" s="36">
        <v>3.4</v>
      </c>
      <c r="M74" s="36">
        <v>2.8</v>
      </c>
      <c r="N74" s="36">
        <v>-0.3</v>
      </c>
      <c r="O74" s="17"/>
      <c r="P74" s="36">
        <v>-19.399999999999999</v>
      </c>
      <c r="Q74" s="36">
        <v>-16</v>
      </c>
      <c r="R74" s="36">
        <v>7</v>
      </c>
      <c r="T74" s="71"/>
      <c r="U74" s="71"/>
      <c r="V74" s="71"/>
    </row>
    <row r="75" spans="1:22" ht="21" customHeight="1" outlineLevel="1" x14ac:dyDescent="0.5">
      <c r="C75" s="32"/>
      <c r="D75" s="32"/>
      <c r="E75" s="32"/>
      <c r="F75" s="32"/>
      <c r="G75" s="32"/>
      <c r="H75" s="32"/>
      <c r="I75" s="32"/>
      <c r="J75" s="32"/>
      <c r="K75" s="32"/>
      <c r="L75" s="32"/>
      <c r="M75" s="32"/>
      <c r="N75" s="32"/>
      <c r="P75" s="32"/>
      <c r="Q75" s="32"/>
      <c r="R75" s="32"/>
    </row>
    <row r="76" spans="1:22" ht="21" customHeight="1" outlineLevel="1" x14ac:dyDescent="0.5">
      <c r="B76" s="17" t="s">
        <v>170</v>
      </c>
      <c r="C76" s="32">
        <v>-4.2</v>
      </c>
      <c r="D76" s="32">
        <v>-5.3</v>
      </c>
      <c r="E76" s="32">
        <v>-4</v>
      </c>
      <c r="F76" s="32">
        <v>-6.5</v>
      </c>
      <c r="G76" s="32">
        <v>5.2</v>
      </c>
      <c r="H76" s="32">
        <v>-16.600000000000001</v>
      </c>
      <c r="I76" s="32">
        <v>0.3</v>
      </c>
      <c r="J76" s="32">
        <v>-0.9</v>
      </c>
      <c r="K76" s="32">
        <v>2.5</v>
      </c>
      <c r="L76" s="32">
        <v>4.9000000000000004</v>
      </c>
      <c r="M76" s="32">
        <v>4.9000000000000004</v>
      </c>
      <c r="N76" s="32">
        <v>2.4</v>
      </c>
      <c r="P76" s="32">
        <v>-19.899999999999999</v>
      </c>
      <c r="Q76" s="32">
        <v>-12</v>
      </c>
      <c r="R76" s="32">
        <v>14.6</v>
      </c>
      <c r="T76" s="71"/>
      <c r="U76" s="71"/>
      <c r="V76" s="71"/>
    </row>
    <row r="77" spans="1:22" ht="21" customHeight="1" outlineLevel="1" x14ac:dyDescent="0.5">
      <c r="B77" s="17" t="s">
        <v>171</v>
      </c>
      <c r="C77" s="59">
        <v>-0.50600000000000001</v>
      </c>
      <c r="D77" s="59">
        <v>-0.81499999999999995</v>
      </c>
      <c r="E77" s="59">
        <v>-0.25</v>
      </c>
      <c r="F77" s="59">
        <v>-0.41399999999999998</v>
      </c>
      <c r="G77" s="59">
        <v>0.23200000000000001</v>
      </c>
      <c r="H77" s="59">
        <v>-0.79800000000000004</v>
      </c>
      <c r="I77" s="59">
        <v>1.4E-2</v>
      </c>
      <c r="J77" s="59">
        <v>-4.2000000000000003E-2</v>
      </c>
      <c r="K77" s="59">
        <v>0.14299999999999999</v>
      </c>
      <c r="L77" s="59">
        <v>0.23699999999999999</v>
      </c>
      <c r="M77" s="59">
        <v>0.34300000000000003</v>
      </c>
      <c r="N77" s="59">
        <v>0.161</v>
      </c>
      <c r="P77" s="59">
        <v>-0.42799999999999999</v>
      </c>
      <c r="Q77" s="59">
        <v>-0.14000000000000001</v>
      </c>
      <c r="R77" s="59">
        <v>0.217</v>
      </c>
    </row>
    <row r="78" spans="1:22" ht="21" customHeight="1" x14ac:dyDescent="0.5">
      <c r="B78" s="35"/>
      <c r="C78" s="36"/>
      <c r="D78" s="36"/>
      <c r="E78" s="36"/>
      <c r="F78" s="36"/>
      <c r="G78" s="36"/>
      <c r="H78" s="36"/>
      <c r="I78" s="36"/>
      <c r="J78" s="36"/>
      <c r="K78" s="36"/>
      <c r="L78" s="36"/>
      <c r="M78" s="36"/>
      <c r="N78" s="36"/>
      <c r="P78" s="36"/>
      <c r="Q78" s="36"/>
      <c r="R78" s="36"/>
    </row>
    <row r="79" spans="1:22" ht="21" customHeight="1" x14ac:dyDescent="0.5">
      <c r="A79" s="9"/>
      <c r="B79" s="56" t="s">
        <v>175</v>
      </c>
      <c r="C79" s="53" t="s">
        <v>101</v>
      </c>
      <c r="D79" s="53" t="s">
        <v>0</v>
      </c>
      <c r="E79" s="53" t="s">
        <v>106</v>
      </c>
      <c r="F79" s="53" t="s">
        <v>107</v>
      </c>
      <c r="G79" s="53" t="s">
        <v>108</v>
      </c>
      <c r="H79" s="53" t="s">
        <v>127</v>
      </c>
      <c r="I79" s="53" t="s">
        <v>132</v>
      </c>
      <c r="J79" s="53" t="s">
        <v>136</v>
      </c>
      <c r="K79" s="53" t="s">
        <v>138</v>
      </c>
      <c r="L79" s="53" t="s">
        <v>145</v>
      </c>
      <c r="M79" s="53" t="s">
        <v>146</v>
      </c>
      <c r="N79" s="67" t="s">
        <v>153</v>
      </c>
      <c r="P79" s="53">
        <v>2021</v>
      </c>
      <c r="Q79" s="53">
        <v>2022</v>
      </c>
      <c r="R79" s="67">
        <v>2023</v>
      </c>
    </row>
    <row r="80" spans="1:22" s="15" customFormat="1" ht="21" customHeight="1" outlineLevel="2" x14ac:dyDescent="0.5">
      <c r="A80" s="11"/>
      <c r="B80" s="35" t="s">
        <v>114</v>
      </c>
      <c r="C80" s="36">
        <v>158.30000000000001</v>
      </c>
      <c r="D80" s="36">
        <v>526</v>
      </c>
      <c r="E80" s="36">
        <v>-1260.2</v>
      </c>
      <c r="F80" s="36">
        <v>-801.5</v>
      </c>
      <c r="G80" s="36">
        <v>-313</v>
      </c>
      <c r="H80" s="36">
        <v>-489.3</v>
      </c>
      <c r="I80" s="36">
        <v>197.1</v>
      </c>
      <c r="J80" s="36">
        <v>78.8</v>
      </c>
      <c r="K80" s="36">
        <v>225.7</v>
      </c>
      <c r="L80" s="36">
        <v>307.2</v>
      </c>
      <c r="M80" s="36">
        <v>411.3</v>
      </c>
      <c r="N80" s="36">
        <v>656.2</v>
      </c>
      <c r="O80" s="17"/>
      <c r="P80" s="36">
        <v>-1377.3</v>
      </c>
      <c r="Q80" s="36">
        <v>-526.4</v>
      </c>
      <c r="R80" s="36">
        <v>1600.4</v>
      </c>
      <c r="T80" s="71"/>
      <c r="U80" s="71"/>
      <c r="V80" s="71"/>
    </row>
    <row r="81" spans="1:22" ht="21" customHeight="1" outlineLevel="2" x14ac:dyDescent="0.5">
      <c r="A81" s="9"/>
      <c r="B81" s="33" t="s">
        <v>178</v>
      </c>
      <c r="C81" s="32">
        <v>6.9</v>
      </c>
      <c r="D81" s="32">
        <v>8.8000000000000007</v>
      </c>
      <c r="E81" s="32">
        <v>98.5</v>
      </c>
      <c r="F81" s="32">
        <v>-25.1</v>
      </c>
      <c r="G81" s="32">
        <v>24.9</v>
      </c>
      <c r="H81" s="32">
        <v>46.5</v>
      </c>
      <c r="I81" s="32">
        <v>32.200000000000003</v>
      </c>
      <c r="J81" s="32">
        <v>35</v>
      </c>
      <c r="K81" s="32">
        <v>33.700000000000003</v>
      </c>
      <c r="L81" s="32">
        <v>35.700000000000003</v>
      </c>
      <c r="M81" s="32">
        <v>38.799999999999997</v>
      </c>
      <c r="N81" s="32">
        <v>-15.8</v>
      </c>
      <c r="P81" s="32">
        <v>89.1</v>
      </c>
      <c r="Q81" s="32">
        <v>138.6</v>
      </c>
      <c r="R81" s="32">
        <v>92.4</v>
      </c>
      <c r="T81" s="71"/>
      <c r="U81" s="71"/>
      <c r="V81" s="71"/>
    </row>
    <row r="82" spans="1:22" ht="21" customHeight="1" outlineLevel="2" x14ac:dyDescent="0.5">
      <c r="A82" s="9"/>
      <c r="B82" s="33" t="s">
        <v>179</v>
      </c>
      <c r="C82" s="32">
        <v>0</v>
      </c>
      <c r="D82" s="32">
        <v>-12</v>
      </c>
      <c r="E82" s="32">
        <v>-3.8</v>
      </c>
      <c r="F82" s="32">
        <v>0</v>
      </c>
      <c r="G82" s="32">
        <v>0</v>
      </c>
      <c r="H82" s="32">
        <v>0</v>
      </c>
      <c r="I82" s="32">
        <v>0</v>
      </c>
      <c r="J82" s="32">
        <v>0</v>
      </c>
      <c r="K82" s="32">
        <v>0</v>
      </c>
      <c r="L82" s="32">
        <v>0</v>
      </c>
      <c r="M82" s="32">
        <v>0</v>
      </c>
      <c r="N82" s="32">
        <v>0</v>
      </c>
      <c r="P82" s="32">
        <v>-15.8</v>
      </c>
      <c r="Q82" s="32">
        <v>0</v>
      </c>
      <c r="R82" s="32">
        <v>0</v>
      </c>
      <c r="T82" s="71"/>
      <c r="U82" s="71"/>
      <c r="V82" s="71"/>
    </row>
    <row r="83" spans="1:22" ht="21" customHeight="1" outlineLevel="2" x14ac:dyDescent="0.5">
      <c r="A83" s="9"/>
      <c r="B83" s="33" t="s">
        <v>172</v>
      </c>
      <c r="C83" s="32">
        <v>0</v>
      </c>
      <c r="D83" s="32">
        <v>0</v>
      </c>
      <c r="E83" s="32">
        <v>0</v>
      </c>
      <c r="F83" s="32">
        <v>0</v>
      </c>
      <c r="G83" s="32">
        <v>0</v>
      </c>
      <c r="H83" s="32">
        <v>0</v>
      </c>
      <c r="I83" s="32">
        <v>0</v>
      </c>
      <c r="J83" s="32">
        <v>0</v>
      </c>
      <c r="K83" s="32">
        <v>0</v>
      </c>
      <c r="L83" s="32">
        <v>0</v>
      </c>
      <c r="M83" s="32">
        <v>0</v>
      </c>
      <c r="N83" s="32">
        <v>0</v>
      </c>
      <c r="P83" s="32">
        <v>0</v>
      </c>
      <c r="Q83" s="32">
        <v>0</v>
      </c>
      <c r="R83" s="32">
        <v>0</v>
      </c>
      <c r="T83" s="71"/>
      <c r="U83" s="71"/>
      <c r="V83" s="71"/>
    </row>
    <row r="84" spans="1:22" ht="21" customHeight="1" outlineLevel="2" x14ac:dyDescent="0.5">
      <c r="A84" s="9"/>
      <c r="B84" s="33" t="s">
        <v>180</v>
      </c>
      <c r="C84" s="32">
        <v>0</v>
      </c>
      <c r="D84" s="32">
        <v>-841.2</v>
      </c>
      <c r="E84" s="32">
        <v>1341.2</v>
      </c>
      <c r="F84" s="32">
        <v>764.2</v>
      </c>
      <c r="G84" s="32">
        <v>323</v>
      </c>
      <c r="H84" s="32">
        <v>527.1</v>
      </c>
      <c r="I84" s="32">
        <v>-111.5</v>
      </c>
      <c r="J84" s="32">
        <v>114.5</v>
      </c>
      <c r="K84" s="32">
        <v>-30.6</v>
      </c>
      <c r="L84" s="32">
        <v>0</v>
      </c>
      <c r="M84" s="32">
        <v>0</v>
      </c>
      <c r="N84" s="32">
        <v>0</v>
      </c>
      <c r="P84" s="32">
        <v>1264.2</v>
      </c>
      <c r="Q84" s="32">
        <v>853.1</v>
      </c>
      <c r="R84" s="32">
        <v>-30.6</v>
      </c>
      <c r="T84" s="71"/>
      <c r="U84" s="71"/>
      <c r="V84" s="71"/>
    </row>
    <row r="85" spans="1:22" ht="21" customHeight="1" outlineLevel="2" x14ac:dyDescent="0.5">
      <c r="A85" s="9"/>
      <c r="B85" s="33" t="s">
        <v>181</v>
      </c>
      <c r="C85" s="32">
        <v>10</v>
      </c>
      <c r="D85" s="32">
        <v>12.7</v>
      </c>
      <c r="E85" s="32">
        <v>75</v>
      </c>
      <c r="F85" s="32">
        <v>20.7</v>
      </c>
      <c r="G85" s="32">
        <v>10.8</v>
      </c>
      <c r="H85" s="32">
        <v>-14.4</v>
      </c>
      <c r="I85" s="32">
        <v>-0.9</v>
      </c>
      <c r="J85" s="32">
        <v>-13.4</v>
      </c>
      <c r="K85" s="32">
        <v>14.1</v>
      </c>
      <c r="L85" s="32">
        <v>-11</v>
      </c>
      <c r="M85" s="32">
        <v>2.4</v>
      </c>
      <c r="N85" s="32">
        <v>-84.2</v>
      </c>
      <c r="P85" s="32">
        <v>118.3</v>
      </c>
      <c r="Q85" s="32">
        <v>-17.8</v>
      </c>
      <c r="R85" s="32">
        <v>-78.599999999999994</v>
      </c>
      <c r="T85" s="71"/>
      <c r="U85" s="71"/>
      <c r="V85" s="71"/>
    </row>
    <row r="86" spans="1:22" ht="21" customHeight="1" outlineLevel="2" x14ac:dyDescent="0.5">
      <c r="A86" s="9"/>
      <c r="B86" s="33" t="s">
        <v>176</v>
      </c>
      <c r="C86" s="32">
        <v>-1.9</v>
      </c>
      <c r="D86" s="32">
        <v>119.3</v>
      </c>
      <c r="E86" s="32">
        <v>-163.9</v>
      </c>
      <c r="F86" s="32">
        <v>8.1</v>
      </c>
      <c r="G86" s="32">
        <v>-3.1</v>
      </c>
      <c r="H86" s="32">
        <v>-14.2</v>
      </c>
      <c r="I86" s="32">
        <v>-8.5</v>
      </c>
      <c r="J86" s="32">
        <v>-11.1</v>
      </c>
      <c r="K86" s="32">
        <v>-6.3</v>
      </c>
      <c r="L86" s="32">
        <v>-10</v>
      </c>
      <c r="M86" s="32">
        <v>-17.5</v>
      </c>
      <c r="N86" s="32">
        <v>7.6</v>
      </c>
      <c r="P86" s="32">
        <v>-38.4</v>
      </c>
      <c r="Q86" s="32">
        <v>-36.9</v>
      </c>
      <c r="R86" s="32">
        <v>-26.1</v>
      </c>
      <c r="T86" s="71"/>
      <c r="U86" s="71"/>
      <c r="V86" s="71"/>
    </row>
    <row r="87" spans="1:22" s="15" customFormat="1" ht="21" customHeight="1" outlineLevel="2" x14ac:dyDescent="0.5">
      <c r="A87" s="11"/>
      <c r="B87" s="35" t="s">
        <v>177</v>
      </c>
      <c r="C87" s="36">
        <v>173.3</v>
      </c>
      <c r="D87" s="36">
        <v>-186.4</v>
      </c>
      <c r="E87" s="36">
        <v>86.7</v>
      </c>
      <c r="F87" s="36">
        <v>-33.5</v>
      </c>
      <c r="G87" s="36">
        <v>42.6</v>
      </c>
      <c r="H87" s="36">
        <v>55.8</v>
      </c>
      <c r="I87" s="36">
        <v>108.3</v>
      </c>
      <c r="J87" s="36">
        <v>203.8</v>
      </c>
      <c r="K87" s="36">
        <v>236.6</v>
      </c>
      <c r="L87" s="36">
        <v>322</v>
      </c>
      <c r="M87" s="36">
        <v>435.1</v>
      </c>
      <c r="N87" s="36">
        <v>563.79999999999995</v>
      </c>
      <c r="O87" s="17"/>
      <c r="P87" s="36">
        <v>40</v>
      </c>
      <c r="Q87" s="36">
        <v>410.5</v>
      </c>
      <c r="R87" s="36">
        <v>1557.5</v>
      </c>
      <c r="T87" s="71"/>
      <c r="U87" s="71"/>
      <c r="V87" s="71"/>
    </row>
    <row r="88" spans="1:22" ht="21" customHeight="1" outlineLevel="2" x14ac:dyDescent="0.5">
      <c r="A88" s="9"/>
      <c r="B88" s="37"/>
      <c r="T88" s="71"/>
      <c r="U88" s="71"/>
      <c r="V88" s="71"/>
    </row>
    <row r="89" spans="1:22" ht="21" customHeight="1" outlineLevel="2" x14ac:dyDescent="0.5">
      <c r="A89" s="9"/>
      <c r="B89" s="37" t="s">
        <v>182</v>
      </c>
      <c r="C89" s="60">
        <v>0.51</v>
      </c>
      <c r="D89" s="60">
        <v>1.72</v>
      </c>
      <c r="E89" s="60">
        <v>-4.05</v>
      </c>
      <c r="F89" s="60">
        <v>-2.57</v>
      </c>
      <c r="G89" s="60">
        <v>-1.01</v>
      </c>
      <c r="H89" s="60">
        <v>-1.56</v>
      </c>
      <c r="I89" s="60">
        <v>0.65</v>
      </c>
      <c r="J89" s="60">
        <v>0.25</v>
      </c>
      <c r="K89" s="60">
        <v>0.72</v>
      </c>
      <c r="L89" s="60">
        <v>0.98</v>
      </c>
      <c r="M89" s="60">
        <v>1.3</v>
      </c>
      <c r="N89" s="60">
        <v>2.1</v>
      </c>
      <c r="O89" s="105"/>
      <c r="P89" s="60">
        <v>-4.4000000000000004</v>
      </c>
      <c r="Q89" s="60">
        <v>-1.67</v>
      </c>
      <c r="R89" s="60">
        <v>5.09</v>
      </c>
      <c r="T89" s="71"/>
      <c r="U89" s="71"/>
      <c r="V89" s="71"/>
    </row>
    <row r="90" spans="1:22" ht="21" customHeight="1" outlineLevel="2" x14ac:dyDescent="0.5">
      <c r="A90" s="9"/>
      <c r="B90" s="37" t="s">
        <v>183</v>
      </c>
      <c r="C90" s="60">
        <v>0.55000000000000004</v>
      </c>
      <c r="D90" s="60">
        <v>-0.57999999999999996</v>
      </c>
      <c r="E90" s="60">
        <v>0.31</v>
      </c>
      <c r="F90" s="60">
        <v>-0.09</v>
      </c>
      <c r="G90" s="60">
        <v>0.14000000000000001</v>
      </c>
      <c r="H90" s="60">
        <v>0.18</v>
      </c>
      <c r="I90" s="60">
        <v>0.35</v>
      </c>
      <c r="J90" s="60">
        <v>0.63</v>
      </c>
      <c r="K90" s="60">
        <v>0.73</v>
      </c>
      <c r="L90" s="60">
        <v>0.98</v>
      </c>
      <c r="M90" s="60">
        <v>1.32</v>
      </c>
      <c r="N90" s="60">
        <v>1.76</v>
      </c>
      <c r="O90" s="105"/>
      <c r="P90" s="60">
        <v>0.19</v>
      </c>
      <c r="Q90" s="60">
        <v>1.34</v>
      </c>
      <c r="R90" s="60">
        <v>4.8499999999999996</v>
      </c>
      <c r="T90" s="71"/>
      <c r="U90" s="71"/>
      <c r="V90" s="71"/>
    </row>
    <row r="91" spans="1:22" ht="21" customHeight="1" outlineLevel="2" x14ac:dyDescent="0.5">
      <c r="A91" s="9"/>
      <c r="B91" s="37" t="s">
        <v>237</v>
      </c>
      <c r="C91" s="104" t="s">
        <v>218</v>
      </c>
      <c r="D91" s="104" t="s">
        <v>218</v>
      </c>
      <c r="E91" s="104" t="s">
        <v>218</v>
      </c>
      <c r="F91" s="104" t="s">
        <v>218</v>
      </c>
      <c r="G91" s="104" t="s">
        <v>218</v>
      </c>
      <c r="H91" s="104" t="s">
        <v>218</v>
      </c>
      <c r="I91" s="60">
        <v>0.36</v>
      </c>
      <c r="J91" s="60">
        <v>0.64</v>
      </c>
      <c r="K91" s="60">
        <v>0.75</v>
      </c>
      <c r="L91" s="60">
        <v>1</v>
      </c>
      <c r="M91" s="60">
        <v>1.36</v>
      </c>
      <c r="N91" s="60">
        <v>1.76</v>
      </c>
      <c r="O91" s="105"/>
      <c r="P91" s="104" t="s">
        <v>218</v>
      </c>
      <c r="Q91" s="60">
        <v>1.32</v>
      </c>
      <c r="R91" s="60">
        <v>4.8499999999999996</v>
      </c>
      <c r="T91" s="71"/>
      <c r="U91" s="71"/>
      <c r="V91" s="71"/>
    </row>
    <row r="92" spans="1:22" ht="21" customHeight="1" outlineLevel="2" x14ac:dyDescent="0.5">
      <c r="A92" s="9"/>
      <c r="B92" s="37" t="s">
        <v>173</v>
      </c>
      <c r="C92" s="32">
        <v>309.60000000000002</v>
      </c>
      <c r="D92" s="32">
        <v>308.2</v>
      </c>
      <c r="E92" s="32">
        <v>308.89999999999998</v>
      </c>
      <c r="F92" s="32">
        <v>308.89999999999998</v>
      </c>
      <c r="G92" s="32">
        <v>310.3</v>
      </c>
      <c r="H92" s="32">
        <v>312.2</v>
      </c>
      <c r="I92" s="32">
        <v>312.39999999999998</v>
      </c>
      <c r="J92" s="32">
        <v>312.60000000000002</v>
      </c>
      <c r="K92" s="32">
        <v>312.7</v>
      </c>
      <c r="L92" s="32">
        <v>313.10000000000002</v>
      </c>
      <c r="M92" s="32">
        <v>313.8</v>
      </c>
      <c r="N92" s="32">
        <v>310.7</v>
      </c>
      <c r="P92" s="32">
        <v>308.89999999999998</v>
      </c>
      <c r="Q92" s="32">
        <v>311.89999999999998</v>
      </c>
      <c r="R92" s="32">
        <v>312.60000000000002</v>
      </c>
      <c r="T92" s="71"/>
      <c r="U92" s="71"/>
      <c r="V92" s="71"/>
    </row>
    <row r="93" spans="1:22" ht="21" customHeight="1" outlineLevel="2" x14ac:dyDescent="0.5">
      <c r="A93" s="9"/>
      <c r="B93" s="37" t="s">
        <v>174</v>
      </c>
      <c r="C93" s="32">
        <v>314.8</v>
      </c>
      <c r="D93" s="32">
        <v>314.5</v>
      </c>
      <c r="E93" s="32">
        <v>308.89999999999998</v>
      </c>
      <c r="F93" s="32">
        <v>308.89999999999998</v>
      </c>
      <c r="G93" s="32">
        <v>310.3</v>
      </c>
      <c r="H93" s="32">
        <v>312.2</v>
      </c>
      <c r="I93" s="32">
        <v>323.89999999999998</v>
      </c>
      <c r="J93" s="32">
        <v>324.60000000000002</v>
      </c>
      <c r="K93" s="32">
        <v>324.89999999999998</v>
      </c>
      <c r="L93" s="32">
        <v>326.89999999999998</v>
      </c>
      <c r="M93" s="32">
        <v>326.89999999999998</v>
      </c>
      <c r="N93" s="32">
        <v>318.39999999999998</v>
      </c>
      <c r="P93" s="32">
        <v>308.89999999999998</v>
      </c>
      <c r="Q93" s="32">
        <v>311.89999999999998</v>
      </c>
      <c r="R93" s="32">
        <v>319.3</v>
      </c>
      <c r="T93" s="71"/>
      <c r="U93" s="71"/>
      <c r="V93" s="71"/>
    </row>
    <row r="94" spans="1:22" ht="21" customHeight="1" x14ac:dyDescent="0.5">
      <c r="B94" s="35"/>
      <c r="C94" s="36"/>
      <c r="D94" s="36"/>
      <c r="E94" s="36"/>
      <c r="F94" s="36"/>
      <c r="G94" s="36"/>
      <c r="H94" s="36"/>
      <c r="I94" s="36"/>
      <c r="J94" s="36"/>
      <c r="K94" s="36"/>
      <c r="L94" s="36"/>
      <c r="M94" s="36"/>
      <c r="N94" s="36"/>
      <c r="P94" s="36"/>
      <c r="Q94" s="36"/>
      <c r="R94" s="36"/>
    </row>
    <row r="95" spans="1:22" ht="21" customHeight="1" x14ac:dyDescent="0.5">
      <c r="A95" s="9"/>
      <c r="B95" s="56" t="s">
        <v>206</v>
      </c>
      <c r="C95" s="53" t="s">
        <v>101</v>
      </c>
      <c r="D95" s="53" t="s">
        <v>0</v>
      </c>
      <c r="E95" s="53" t="s">
        <v>106</v>
      </c>
      <c r="F95" s="53" t="s">
        <v>107</v>
      </c>
      <c r="G95" s="53" t="s">
        <v>108</v>
      </c>
      <c r="H95" s="53" t="s">
        <v>127</v>
      </c>
      <c r="I95" s="53" t="s">
        <v>132</v>
      </c>
      <c r="J95" s="53" t="s">
        <v>136</v>
      </c>
      <c r="K95" s="53" t="s">
        <v>138</v>
      </c>
      <c r="L95" s="53" t="s">
        <v>145</v>
      </c>
      <c r="M95" s="53" t="s">
        <v>146</v>
      </c>
      <c r="N95" s="67" t="s">
        <v>153</v>
      </c>
      <c r="P95" s="53">
        <v>2021</v>
      </c>
      <c r="Q95" s="53">
        <v>2022</v>
      </c>
      <c r="R95" s="67">
        <v>2023</v>
      </c>
    </row>
    <row r="96" spans="1:22" ht="21" customHeight="1" outlineLevel="1" x14ac:dyDescent="0.5">
      <c r="B96" s="61" t="s">
        <v>184</v>
      </c>
      <c r="C96" s="32"/>
      <c r="D96" s="32"/>
      <c r="E96" s="32"/>
      <c r="F96" s="32"/>
      <c r="G96" s="32"/>
      <c r="H96" s="32"/>
      <c r="I96" s="32"/>
      <c r="J96" s="32"/>
      <c r="K96" s="32"/>
      <c r="L96" s="32"/>
      <c r="M96" s="32"/>
      <c r="N96" s="32"/>
      <c r="P96" s="32"/>
      <c r="Q96" s="32"/>
      <c r="R96" s="32"/>
      <c r="S96" s="32"/>
    </row>
    <row r="97" spans="2:22" ht="21" customHeight="1" outlineLevel="1" x14ac:dyDescent="0.5">
      <c r="B97" s="35" t="s">
        <v>185</v>
      </c>
      <c r="C97" s="32"/>
      <c r="D97" s="32"/>
      <c r="E97" s="32"/>
      <c r="F97" s="32"/>
      <c r="G97" s="32"/>
      <c r="H97" s="32"/>
      <c r="I97" s="32"/>
      <c r="J97" s="32"/>
      <c r="K97" s="32"/>
      <c r="L97" s="32"/>
      <c r="M97" s="32"/>
      <c r="N97" s="32"/>
      <c r="P97" s="32"/>
      <c r="Q97" s="32"/>
      <c r="R97" s="32"/>
      <c r="S97" s="32"/>
    </row>
    <row r="98" spans="2:22" ht="21" customHeight="1" outlineLevel="1" x14ac:dyDescent="0.5">
      <c r="B98" s="37" t="s">
        <v>186</v>
      </c>
      <c r="C98" s="32">
        <v>247.6</v>
      </c>
      <c r="D98" s="32">
        <v>-202.7</v>
      </c>
      <c r="E98" s="32">
        <v>81.3</v>
      </c>
      <c r="F98" s="32">
        <v>-49.1</v>
      </c>
      <c r="G98" s="32">
        <v>82.5</v>
      </c>
      <c r="H98" s="32">
        <v>106.7</v>
      </c>
      <c r="I98" s="32">
        <v>210.7</v>
      </c>
      <c r="J98" s="32">
        <v>316.5</v>
      </c>
      <c r="K98" s="32">
        <v>324</v>
      </c>
      <c r="L98" s="32">
        <v>447</v>
      </c>
      <c r="M98" s="32">
        <v>544.79999999999995</v>
      </c>
      <c r="N98" s="32">
        <v>638.20000000000005</v>
      </c>
      <c r="P98" s="32">
        <v>77.2</v>
      </c>
      <c r="Q98" s="32">
        <v>716.4</v>
      </c>
      <c r="R98" s="32">
        <v>1954</v>
      </c>
      <c r="S98" s="32"/>
      <c r="T98" s="71"/>
      <c r="U98" s="71"/>
      <c r="V98" s="71"/>
    </row>
    <row r="99" spans="2:22" ht="21" customHeight="1" outlineLevel="1" x14ac:dyDescent="0.5">
      <c r="B99" s="37" t="s">
        <v>187</v>
      </c>
      <c r="C99" s="32">
        <v>187.4</v>
      </c>
      <c r="D99" s="32">
        <v>-155.5</v>
      </c>
      <c r="E99" s="32">
        <v>85.3</v>
      </c>
      <c r="F99" s="32">
        <v>-32.5</v>
      </c>
      <c r="G99" s="32">
        <v>51.7</v>
      </c>
      <c r="H99" s="32">
        <v>76.5</v>
      </c>
      <c r="I99" s="32">
        <v>162.5</v>
      </c>
      <c r="J99" s="32">
        <v>234.8</v>
      </c>
      <c r="K99" s="32">
        <v>236.6</v>
      </c>
      <c r="L99" s="32">
        <v>322</v>
      </c>
      <c r="M99" s="32">
        <v>435.1</v>
      </c>
      <c r="N99" s="32">
        <v>563.79999999999995</v>
      </c>
      <c r="P99" s="32">
        <v>84.7</v>
      </c>
      <c r="Q99" s="32">
        <v>525.5</v>
      </c>
      <c r="R99" s="32">
        <v>1557.5</v>
      </c>
      <c r="S99" s="32"/>
      <c r="T99" s="71"/>
      <c r="U99" s="71"/>
      <c r="V99" s="71"/>
    </row>
    <row r="100" spans="2:22" ht="21" customHeight="1" outlineLevel="1" x14ac:dyDescent="0.5">
      <c r="B100" s="35" t="s">
        <v>188</v>
      </c>
      <c r="C100" s="32"/>
      <c r="D100" s="32"/>
      <c r="E100" s="32"/>
      <c r="F100" s="32"/>
      <c r="G100" s="32"/>
      <c r="H100" s="32"/>
      <c r="I100" s="32"/>
      <c r="J100" s="32"/>
      <c r="K100" s="32"/>
      <c r="L100" s="32"/>
      <c r="M100" s="32"/>
      <c r="N100" s="32"/>
      <c r="P100" s="32"/>
      <c r="Q100" s="32"/>
      <c r="R100" s="32"/>
      <c r="S100" s="32"/>
    </row>
    <row r="101" spans="2:22" ht="21" customHeight="1" outlineLevel="1" x14ac:dyDescent="0.5">
      <c r="B101" s="37" t="s">
        <v>186</v>
      </c>
      <c r="C101" s="32">
        <v>226.9</v>
      </c>
      <c r="D101" s="32">
        <v>-249.1</v>
      </c>
      <c r="E101" s="32">
        <v>83</v>
      </c>
      <c r="F101" s="32">
        <v>-50.6</v>
      </c>
      <c r="G101" s="32">
        <v>68.8</v>
      </c>
      <c r="H101" s="32">
        <v>75.8</v>
      </c>
      <c r="I101" s="32">
        <v>166.3</v>
      </c>
      <c r="J101" s="32">
        <v>275.60000000000002</v>
      </c>
      <c r="K101" s="32">
        <v>324</v>
      </c>
      <c r="L101" s="32">
        <v>447</v>
      </c>
      <c r="M101" s="32">
        <v>544.79999999999995</v>
      </c>
      <c r="N101" s="32">
        <v>638.20000000000005</v>
      </c>
      <c r="P101" s="32">
        <v>10.199999999999999</v>
      </c>
      <c r="Q101" s="32">
        <v>586.6</v>
      </c>
      <c r="R101" s="32">
        <v>1954</v>
      </c>
      <c r="S101" s="32"/>
      <c r="T101" s="71"/>
      <c r="U101" s="71"/>
      <c r="V101" s="71"/>
    </row>
    <row r="102" spans="2:22" ht="21" customHeight="1" outlineLevel="1" x14ac:dyDescent="0.5">
      <c r="B102" s="37" t="s">
        <v>187</v>
      </c>
      <c r="C102" s="32">
        <v>173.3</v>
      </c>
      <c r="D102" s="32">
        <v>-186.4</v>
      </c>
      <c r="E102" s="32">
        <v>86.7</v>
      </c>
      <c r="F102" s="32">
        <v>-33.5</v>
      </c>
      <c r="G102" s="32">
        <v>42.6</v>
      </c>
      <c r="H102" s="32">
        <v>55.8</v>
      </c>
      <c r="I102" s="32">
        <v>108.3</v>
      </c>
      <c r="J102" s="32">
        <v>203.8</v>
      </c>
      <c r="K102" s="32">
        <v>236.6</v>
      </c>
      <c r="L102" s="32">
        <v>322</v>
      </c>
      <c r="M102" s="32">
        <v>435.1</v>
      </c>
      <c r="N102" s="32">
        <v>563.79999999999995</v>
      </c>
      <c r="P102" s="32">
        <v>40</v>
      </c>
      <c r="Q102" s="32">
        <v>410.5</v>
      </c>
      <c r="R102" s="32">
        <v>1557.5</v>
      </c>
      <c r="S102" s="32"/>
      <c r="T102" s="71"/>
      <c r="U102" s="71"/>
      <c r="V102" s="71"/>
    </row>
    <row r="103" spans="2:22" ht="21" customHeight="1" outlineLevel="1" x14ac:dyDescent="0.5">
      <c r="B103" s="37"/>
      <c r="C103" s="32"/>
      <c r="D103" s="32"/>
      <c r="E103" s="32"/>
      <c r="F103" s="32"/>
      <c r="G103" s="32"/>
      <c r="H103" s="32"/>
      <c r="I103" s="32"/>
      <c r="J103" s="32"/>
      <c r="K103" s="32"/>
      <c r="L103" s="32"/>
      <c r="M103" s="32"/>
      <c r="N103" s="32"/>
      <c r="P103" s="32"/>
      <c r="Q103" s="32"/>
      <c r="R103" s="32"/>
      <c r="S103" s="32"/>
      <c r="T103" s="71"/>
      <c r="U103" s="71"/>
      <c r="V103" s="71"/>
    </row>
    <row r="104" spans="2:22" ht="21" customHeight="1" outlineLevel="1" x14ac:dyDescent="0.5">
      <c r="B104" s="61" t="s">
        <v>189</v>
      </c>
      <c r="C104" s="32"/>
      <c r="D104" s="32"/>
      <c r="E104" s="32"/>
      <c r="F104" s="32"/>
      <c r="G104" s="32"/>
      <c r="H104" s="32"/>
      <c r="I104" s="32"/>
      <c r="J104" s="32"/>
      <c r="K104" s="32"/>
      <c r="L104" s="32"/>
      <c r="M104" s="32"/>
      <c r="N104" s="32"/>
      <c r="P104" s="32"/>
      <c r="Q104" s="32"/>
      <c r="R104" s="32"/>
      <c r="S104" s="32"/>
    </row>
    <row r="105" spans="2:22" ht="21" customHeight="1" outlineLevel="1" x14ac:dyDescent="0.5">
      <c r="B105" s="35" t="s">
        <v>185</v>
      </c>
      <c r="C105" s="32"/>
      <c r="D105" s="32"/>
      <c r="E105" s="32"/>
      <c r="F105" s="32"/>
      <c r="G105" s="32"/>
      <c r="H105" s="32"/>
      <c r="I105" s="32"/>
      <c r="J105" s="32"/>
      <c r="K105" s="32"/>
      <c r="L105" s="32"/>
      <c r="M105" s="32"/>
      <c r="N105" s="32"/>
      <c r="P105" s="32"/>
      <c r="Q105" s="32"/>
      <c r="R105" s="32"/>
      <c r="S105" s="32"/>
    </row>
    <row r="106" spans="2:22" ht="21" customHeight="1" outlineLevel="1" x14ac:dyDescent="0.5">
      <c r="B106" s="37" t="s">
        <v>186</v>
      </c>
      <c r="C106" s="32">
        <v>250.2</v>
      </c>
      <c r="D106" s="32">
        <v>-202.6</v>
      </c>
      <c r="E106" s="32">
        <v>104.3</v>
      </c>
      <c r="F106" s="32">
        <v>-31</v>
      </c>
      <c r="G106" s="32">
        <v>65.900000000000006</v>
      </c>
      <c r="H106" s="32">
        <v>84</v>
      </c>
      <c r="I106" s="32">
        <v>177.6</v>
      </c>
      <c r="J106" s="32">
        <v>285.60000000000002</v>
      </c>
      <c r="K106" s="32">
        <v>306</v>
      </c>
      <c r="L106" s="32">
        <v>398.2</v>
      </c>
      <c r="M106" s="32">
        <v>485.5</v>
      </c>
      <c r="N106" s="32">
        <v>603.79999999999995</v>
      </c>
      <c r="P106" s="32">
        <v>121</v>
      </c>
      <c r="Q106" s="32">
        <v>613.1</v>
      </c>
      <c r="R106" s="32">
        <v>1793.4</v>
      </c>
      <c r="S106" s="32"/>
      <c r="T106" s="71"/>
      <c r="U106" s="71"/>
      <c r="V106" s="71"/>
    </row>
    <row r="107" spans="2:22" ht="21" customHeight="1" outlineLevel="1" x14ac:dyDescent="0.5">
      <c r="B107" s="37" t="s">
        <v>187</v>
      </c>
      <c r="C107" s="32">
        <v>191.4</v>
      </c>
      <c r="D107" s="32">
        <v>-153.19999999999999</v>
      </c>
      <c r="E107" s="32">
        <v>113.1</v>
      </c>
      <c r="F107" s="32">
        <v>-13</v>
      </c>
      <c r="G107" s="32">
        <v>45.4</v>
      </c>
      <c r="H107" s="32">
        <v>66.900000000000006</v>
      </c>
      <c r="I107" s="32">
        <v>148.1</v>
      </c>
      <c r="J107" s="32">
        <v>214.2</v>
      </c>
      <c r="K107" s="32">
        <v>226.9</v>
      </c>
      <c r="L107" s="32">
        <v>279.7</v>
      </c>
      <c r="M107" s="32">
        <v>394.7</v>
      </c>
      <c r="N107" s="32">
        <v>535.29999999999995</v>
      </c>
      <c r="P107" s="32">
        <v>138.19999999999999</v>
      </c>
      <c r="Q107" s="32">
        <v>474.6</v>
      </c>
      <c r="R107" s="32">
        <v>1436.6</v>
      </c>
      <c r="S107" s="32"/>
      <c r="T107" s="71"/>
      <c r="U107" s="71"/>
      <c r="V107" s="71"/>
    </row>
    <row r="108" spans="2:22" ht="21" customHeight="1" outlineLevel="1" x14ac:dyDescent="0.5">
      <c r="B108" s="35" t="s">
        <v>188</v>
      </c>
      <c r="C108" s="32"/>
      <c r="D108" s="32"/>
      <c r="E108" s="32"/>
      <c r="F108" s="32"/>
      <c r="G108" s="32"/>
      <c r="H108" s="32"/>
      <c r="I108" s="32"/>
      <c r="J108" s="32"/>
      <c r="K108" s="32"/>
      <c r="L108" s="32"/>
      <c r="M108" s="32"/>
      <c r="N108" s="32"/>
      <c r="P108" s="32"/>
      <c r="Q108" s="32"/>
      <c r="R108" s="32"/>
      <c r="S108" s="32"/>
    </row>
    <row r="109" spans="2:22" ht="21" customHeight="1" outlineLevel="1" x14ac:dyDescent="0.5">
      <c r="B109" s="37" t="s">
        <v>186</v>
      </c>
      <c r="C109" s="32">
        <v>229.6</v>
      </c>
      <c r="D109" s="32">
        <v>-248.7</v>
      </c>
      <c r="E109" s="32">
        <v>105.7</v>
      </c>
      <c r="F109" s="32">
        <v>-32.6</v>
      </c>
      <c r="G109" s="32">
        <v>52.2</v>
      </c>
      <c r="H109" s="32">
        <v>53.3</v>
      </c>
      <c r="I109" s="32">
        <v>135</v>
      </c>
      <c r="J109" s="32">
        <v>246.1</v>
      </c>
      <c r="K109" s="32">
        <v>306</v>
      </c>
      <c r="L109" s="32">
        <v>398.2</v>
      </c>
      <c r="M109" s="32">
        <v>485.5</v>
      </c>
      <c r="N109" s="32">
        <v>603.79999999999995</v>
      </c>
      <c r="P109" s="32">
        <v>54.1</v>
      </c>
      <c r="Q109" s="32">
        <v>486.6</v>
      </c>
      <c r="R109" s="32">
        <v>1793.4</v>
      </c>
      <c r="S109" s="32"/>
      <c r="T109" s="71"/>
      <c r="U109" s="71"/>
      <c r="V109" s="71"/>
    </row>
    <row r="110" spans="2:22" ht="21" customHeight="1" outlineLevel="1" x14ac:dyDescent="0.5">
      <c r="B110" s="37" t="s">
        <v>187</v>
      </c>
      <c r="C110" s="32">
        <v>177.3</v>
      </c>
      <c r="D110" s="32">
        <v>-183.9</v>
      </c>
      <c r="E110" s="32">
        <v>114.1</v>
      </c>
      <c r="F110" s="32">
        <v>-14</v>
      </c>
      <c r="G110" s="32">
        <v>36.299999999999997</v>
      </c>
      <c r="H110" s="32">
        <v>46.3</v>
      </c>
      <c r="I110" s="32">
        <v>95.1</v>
      </c>
      <c r="J110" s="32">
        <v>184.1</v>
      </c>
      <c r="K110" s="32">
        <v>226.9</v>
      </c>
      <c r="L110" s="32">
        <v>279.7</v>
      </c>
      <c r="M110" s="32">
        <v>394.7</v>
      </c>
      <c r="N110" s="32">
        <v>535.29999999999995</v>
      </c>
      <c r="P110" s="32">
        <v>93.4</v>
      </c>
      <c r="Q110" s="32">
        <v>361.8</v>
      </c>
      <c r="R110" s="32">
        <v>1436.6</v>
      </c>
      <c r="S110" s="32"/>
      <c r="T110" s="71"/>
      <c r="U110" s="71"/>
      <c r="V110" s="71"/>
    </row>
    <row r="111" spans="2:22" ht="21" customHeight="1" outlineLevel="1" x14ac:dyDescent="0.5">
      <c r="B111" s="37"/>
      <c r="C111" s="32"/>
      <c r="D111" s="32"/>
      <c r="E111" s="32"/>
      <c r="F111" s="32"/>
      <c r="G111" s="32"/>
      <c r="H111" s="32"/>
      <c r="I111" s="32"/>
      <c r="J111" s="32"/>
      <c r="K111" s="32"/>
      <c r="L111" s="32"/>
      <c r="M111" s="32"/>
      <c r="N111" s="32"/>
      <c r="P111" s="32"/>
      <c r="Q111" s="32"/>
      <c r="R111" s="32"/>
      <c r="S111" s="32"/>
    </row>
    <row r="112" spans="2:22" ht="21" customHeight="1" outlineLevel="1" x14ac:dyDescent="0.5">
      <c r="B112" s="61" t="s">
        <v>190</v>
      </c>
      <c r="C112" s="32"/>
      <c r="D112" s="32"/>
      <c r="E112" s="32"/>
      <c r="F112" s="32"/>
      <c r="G112" s="32"/>
      <c r="H112" s="32"/>
      <c r="I112" s="32"/>
      <c r="J112" s="32"/>
      <c r="K112" s="32"/>
      <c r="L112" s="32"/>
      <c r="M112" s="32"/>
      <c r="N112" s="32"/>
      <c r="P112" s="32"/>
      <c r="Q112" s="32"/>
      <c r="R112" s="32"/>
      <c r="S112" s="32"/>
    </row>
    <row r="113" spans="2:22" ht="21" customHeight="1" outlineLevel="1" x14ac:dyDescent="0.5">
      <c r="B113" s="35" t="s">
        <v>185</v>
      </c>
      <c r="C113" s="32"/>
      <c r="D113" s="32"/>
      <c r="E113" s="32"/>
      <c r="F113" s="32"/>
      <c r="G113" s="32"/>
      <c r="H113" s="32"/>
      <c r="I113" s="32"/>
      <c r="J113" s="32"/>
      <c r="K113" s="32"/>
      <c r="L113" s="32"/>
      <c r="M113" s="32"/>
      <c r="N113" s="32"/>
      <c r="P113" s="32"/>
      <c r="Q113" s="32"/>
      <c r="R113" s="32"/>
      <c r="S113" s="32"/>
    </row>
    <row r="114" spans="2:22" ht="21" customHeight="1" outlineLevel="1" x14ac:dyDescent="0.5">
      <c r="B114" s="37" t="s">
        <v>186</v>
      </c>
      <c r="C114" s="32">
        <v>0.6</v>
      </c>
      <c r="D114" s="32">
        <v>-0.7</v>
      </c>
      <c r="E114" s="32">
        <v>-11.6</v>
      </c>
      <c r="F114" s="32">
        <v>-15.2</v>
      </c>
      <c r="G114" s="32">
        <v>12.3</v>
      </c>
      <c r="H114" s="32">
        <v>40</v>
      </c>
      <c r="I114" s="32">
        <v>33.700000000000003</v>
      </c>
      <c r="J114" s="32">
        <v>31.8</v>
      </c>
      <c r="K114" s="32">
        <v>16.899999999999999</v>
      </c>
      <c r="L114" s="32">
        <v>45.5</v>
      </c>
      <c r="M114" s="32">
        <v>55.5</v>
      </c>
      <c r="N114" s="32">
        <v>33</v>
      </c>
      <c r="P114" s="32">
        <v>-27</v>
      </c>
      <c r="Q114" s="32">
        <v>117.8</v>
      </c>
      <c r="R114" s="32">
        <v>150.80000000000001</v>
      </c>
      <c r="S114" s="32"/>
      <c r="T114" s="71"/>
      <c r="U114" s="71"/>
      <c r="V114" s="71"/>
    </row>
    <row r="115" spans="2:22" ht="21" customHeight="1" outlineLevel="1" x14ac:dyDescent="0.5">
      <c r="B115" s="37" t="s">
        <v>187</v>
      </c>
      <c r="C115" s="32">
        <v>-0.7</v>
      </c>
      <c r="D115" s="32">
        <v>-3</v>
      </c>
      <c r="E115" s="32">
        <v>-14.8</v>
      </c>
      <c r="F115" s="32">
        <v>-15.6</v>
      </c>
      <c r="G115" s="32">
        <v>2.2000000000000002</v>
      </c>
      <c r="H115" s="32">
        <v>26.9</v>
      </c>
      <c r="I115" s="32">
        <v>15.4</v>
      </c>
      <c r="J115" s="32">
        <v>22.4</v>
      </c>
      <c r="K115" s="32">
        <v>8.5</v>
      </c>
      <c r="L115" s="32">
        <v>39</v>
      </c>
      <c r="M115" s="32">
        <v>37.6</v>
      </c>
      <c r="N115" s="32">
        <v>28.8</v>
      </c>
      <c r="P115" s="32">
        <v>-34</v>
      </c>
      <c r="Q115" s="32">
        <v>66.900000000000006</v>
      </c>
      <c r="R115" s="32">
        <v>113.8</v>
      </c>
      <c r="S115" s="32"/>
      <c r="T115" s="71"/>
      <c r="U115" s="71"/>
      <c r="V115" s="71"/>
    </row>
    <row r="116" spans="2:22" ht="21" customHeight="1" outlineLevel="1" x14ac:dyDescent="0.5">
      <c r="B116" s="35" t="s">
        <v>188</v>
      </c>
      <c r="C116" s="32"/>
      <c r="D116" s="32"/>
      <c r="E116" s="32"/>
      <c r="F116" s="32"/>
      <c r="G116" s="32"/>
      <c r="H116" s="32"/>
      <c r="I116" s="32"/>
      <c r="J116" s="32"/>
      <c r="K116" s="32"/>
      <c r="L116" s="32"/>
      <c r="M116" s="32"/>
      <c r="N116" s="32"/>
      <c r="P116" s="32"/>
      <c r="Q116" s="32"/>
      <c r="R116" s="32"/>
      <c r="S116" s="32"/>
    </row>
    <row r="117" spans="2:22" ht="21" customHeight="1" outlineLevel="1" x14ac:dyDescent="0.5">
      <c r="B117" s="37" t="s">
        <v>186</v>
      </c>
      <c r="C117" s="32">
        <v>0.6</v>
      </c>
      <c r="D117" s="32">
        <v>-1</v>
      </c>
      <c r="E117" s="32">
        <v>-11.4</v>
      </c>
      <c r="F117" s="32">
        <v>-15.2</v>
      </c>
      <c r="G117" s="32">
        <v>12.3</v>
      </c>
      <c r="H117" s="32">
        <v>39.9</v>
      </c>
      <c r="I117" s="32">
        <v>31.9</v>
      </c>
      <c r="J117" s="32">
        <v>30.5</v>
      </c>
      <c r="K117" s="32">
        <v>16.899999999999999</v>
      </c>
      <c r="L117" s="32">
        <v>45.5</v>
      </c>
      <c r="M117" s="32">
        <v>55.5</v>
      </c>
      <c r="N117" s="32">
        <v>33</v>
      </c>
      <c r="P117" s="32">
        <v>-27</v>
      </c>
      <c r="Q117" s="32">
        <v>114.6</v>
      </c>
      <c r="R117" s="32">
        <v>150.80000000000001</v>
      </c>
      <c r="S117" s="32"/>
      <c r="T117" s="71"/>
      <c r="U117" s="71"/>
      <c r="V117" s="71"/>
    </row>
    <row r="118" spans="2:22" ht="21" customHeight="1" outlineLevel="1" x14ac:dyDescent="0.5">
      <c r="B118" s="37" t="s">
        <v>187</v>
      </c>
      <c r="C118" s="32">
        <v>-0.7</v>
      </c>
      <c r="D118" s="32">
        <v>-3.2</v>
      </c>
      <c r="E118" s="32">
        <v>-14.6</v>
      </c>
      <c r="F118" s="32">
        <v>-15.6</v>
      </c>
      <c r="G118" s="32">
        <v>2.2000000000000002</v>
      </c>
      <c r="H118" s="32">
        <v>26.8</v>
      </c>
      <c r="I118" s="32">
        <v>14.2</v>
      </c>
      <c r="J118" s="32">
        <v>21.5</v>
      </c>
      <c r="K118" s="32">
        <v>8.5</v>
      </c>
      <c r="L118" s="32">
        <v>39</v>
      </c>
      <c r="M118" s="32">
        <v>37.6</v>
      </c>
      <c r="N118" s="32">
        <v>28.8</v>
      </c>
      <c r="P118" s="32">
        <v>-34.1</v>
      </c>
      <c r="Q118" s="32">
        <v>64.7</v>
      </c>
      <c r="R118" s="32">
        <v>113.8</v>
      </c>
      <c r="S118" s="32"/>
      <c r="T118" s="71"/>
      <c r="U118" s="71"/>
      <c r="V118" s="71"/>
    </row>
    <row r="119" spans="2:22" ht="21" customHeight="1" outlineLevel="1" x14ac:dyDescent="0.5">
      <c r="B119" s="37"/>
      <c r="C119" s="32"/>
      <c r="D119" s="32"/>
      <c r="E119" s="32"/>
      <c r="F119" s="32"/>
      <c r="G119" s="32"/>
      <c r="H119" s="32"/>
      <c r="I119" s="32"/>
      <c r="J119" s="32"/>
      <c r="K119" s="32"/>
      <c r="L119" s="32"/>
      <c r="M119" s="32"/>
      <c r="N119" s="32"/>
      <c r="P119" s="32"/>
      <c r="Q119" s="32"/>
      <c r="R119" s="32"/>
      <c r="S119" s="32"/>
    </row>
    <row r="120" spans="2:22" ht="21" customHeight="1" outlineLevel="1" x14ac:dyDescent="0.5">
      <c r="B120" s="61" t="s">
        <v>191</v>
      </c>
      <c r="C120" s="32"/>
      <c r="D120" s="32"/>
      <c r="E120" s="32"/>
      <c r="F120" s="32"/>
      <c r="G120" s="32"/>
      <c r="H120" s="32"/>
      <c r="I120" s="32"/>
      <c r="J120" s="32"/>
      <c r="K120" s="32"/>
      <c r="L120" s="32"/>
      <c r="M120" s="32"/>
      <c r="N120" s="32"/>
      <c r="P120" s="32"/>
      <c r="Q120" s="32"/>
      <c r="R120" s="32"/>
      <c r="S120" s="32"/>
    </row>
    <row r="121" spans="2:22" ht="21" customHeight="1" outlineLevel="1" x14ac:dyDescent="0.5">
      <c r="B121" s="35" t="s">
        <v>185</v>
      </c>
      <c r="C121" s="32"/>
      <c r="D121" s="32"/>
      <c r="E121" s="32"/>
      <c r="F121" s="32"/>
      <c r="G121" s="32"/>
      <c r="H121" s="32"/>
      <c r="I121" s="32"/>
      <c r="J121" s="32"/>
      <c r="K121" s="32"/>
      <c r="L121" s="32"/>
      <c r="M121" s="32"/>
      <c r="N121" s="32"/>
      <c r="P121" s="32"/>
      <c r="Q121" s="32"/>
      <c r="R121" s="32"/>
      <c r="S121" s="32"/>
    </row>
    <row r="122" spans="2:22" ht="21" customHeight="1" outlineLevel="1" x14ac:dyDescent="0.5">
      <c r="B122" s="37" t="s">
        <v>186</v>
      </c>
      <c r="C122" s="32">
        <v>-3.2</v>
      </c>
      <c r="D122" s="32">
        <v>0.6</v>
      </c>
      <c r="E122" s="32">
        <v>-11.4</v>
      </c>
      <c r="F122" s="32">
        <v>-2.8</v>
      </c>
      <c r="G122" s="32">
        <v>4.3</v>
      </c>
      <c r="H122" s="32">
        <v>-17.3</v>
      </c>
      <c r="I122" s="32">
        <v>-0.6</v>
      </c>
      <c r="J122" s="32">
        <v>-1</v>
      </c>
      <c r="K122" s="32">
        <v>1.2</v>
      </c>
      <c r="L122" s="32">
        <v>3.4</v>
      </c>
      <c r="M122" s="32">
        <v>3.8</v>
      </c>
      <c r="N122" s="32">
        <v>1.4</v>
      </c>
      <c r="P122" s="32">
        <v>-16.8</v>
      </c>
      <c r="Q122" s="32">
        <v>-14.5</v>
      </c>
      <c r="R122" s="32">
        <v>9.8000000000000007</v>
      </c>
      <c r="S122" s="32"/>
      <c r="T122" s="71"/>
      <c r="U122" s="71"/>
      <c r="V122" s="71"/>
    </row>
    <row r="123" spans="2:22" ht="21" customHeight="1" outlineLevel="1" x14ac:dyDescent="0.5">
      <c r="B123" s="37" t="s">
        <v>187</v>
      </c>
      <c r="C123" s="32">
        <v>-3.2</v>
      </c>
      <c r="D123" s="32">
        <v>0.7</v>
      </c>
      <c r="E123" s="32">
        <v>-13</v>
      </c>
      <c r="F123" s="32">
        <v>-3.9</v>
      </c>
      <c r="G123" s="32">
        <v>4.2</v>
      </c>
      <c r="H123" s="32">
        <v>-17.3</v>
      </c>
      <c r="I123" s="32">
        <v>-1</v>
      </c>
      <c r="J123" s="32">
        <v>-1.8</v>
      </c>
      <c r="K123" s="32">
        <v>1.2</v>
      </c>
      <c r="L123" s="32">
        <v>3.4</v>
      </c>
      <c r="M123" s="32">
        <v>2.8</v>
      </c>
      <c r="N123" s="32">
        <v>-0.3</v>
      </c>
      <c r="P123" s="32">
        <v>-19.399999999999999</v>
      </c>
      <c r="Q123" s="32">
        <v>-15.9</v>
      </c>
      <c r="R123" s="32">
        <v>7</v>
      </c>
      <c r="S123" s="32"/>
      <c r="T123" s="71"/>
      <c r="U123" s="71"/>
      <c r="V123" s="71"/>
    </row>
    <row r="124" spans="2:22" ht="21" customHeight="1" outlineLevel="1" x14ac:dyDescent="0.5">
      <c r="B124" s="35" t="s">
        <v>188</v>
      </c>
      <c r="C124" s="32"/>
      <c r="D124" s="32"/>
      <c r="E124" s="32"/>
      <c r="F124" s="32"/>
      <c r="G124" s="32"/>
      <c r="H124" s="32"/>
      <c r="I124" s="32"/>
      <c r="J124" s="32"/>
      <c r="K124" s="32"/>
      <c r="L124" s="32"/>
      <c r="M124" s="32"/>
      <c r="N124" s="32"/>
      <c r="P124" s="32"/>
      <c r="Q124" s="32"/>
      <c r="R124" s="32"/>
      <c r="S124" s="32"/>
    </row>
    <row r="125" spans="2:22" ht="21" customHeight="1" outlineLevel="1" x14ac:dyDescent="0.5">
      <c r="B125" s="37" t="s">
        <v>186</v>
      </c>
      <c r="C125" s="32">
        <v>-3.3</v>
      </c>
      <c r="D125" s="32">
        <v>0.6</v>
      </c>
      <c r="E125" s="32">
        <v>-11.3</v>
      </c>
      <c r="F125" s="32">
        <v>-2.8</v>
      </c>
      <c r="G125" s="32">
        <v>4.3</v>
      </c>
      <c r="H125" s="32">
        <v>-17.399999999999999</v>
      </c>
      <c r="I125" s="32">
        <v>-0.6</v>
      </c>
      <c r="J125" s="32">
        <v>-1</v>
      </c>
      <c r="K125" s="32">
        <v>1.2</v>
      </c>
      <c r="L125" s="32">
        <v>3.4</v>
      </c>
      <c r="M125" s="32">
        <v>3.8</v>
      </c>
      <c r="N125" s="32">
        <v>1.4</v>
      </c>
      <c r="P125" s="32">
        <v>-16.8</v>
      </c>
      <c r="Q125" s="32">
        <v>-14.6</v>
      </c>
      <c r="R125" s="32">
        <v>9.8000000000000007</v>
      </c>
      <c r="S125" s="32"/>
      <c r="T125" s="71"/>
      <c r="U125" s="71"/>
      <c r="V125" s="71"/>
    </row>
    <row r="126" spans="2:22" ht="21" customHeight="1" outlineLevel="1" x14ac:dyDescent="0.5">
      <c r="B126" s="37" t="s">
        <v>187</v>
      </c>
      <c r="C126" s="32">
        <v>-3.3</v>
      </c>
      <c r="D126" s="32">
        <v>0.7</v>
      </c>
      <c r="E126" s="32">
        <v>-12.9</v>
      </c>
      <c r="F126" s="32">
        <v>-3.9</v>
      </c>
      <c r="G126" s="32">
        <v>4.0999999999999996</v>
      </c>
      <c r="H126" s="32">
        <v>-17.3</v>
      </c>
      <c r="I126" s="32">
        <v>-1</v>
      </c>
      <c r="J126" s="32">
        <v>-1.8</v>
      </c>
      <c r="K126" s="32">
        <v>1.2</v>
      </c>
      <c r="L126" s="32">
        <v>3.4</v>
      </c>
      <c r="M126" s="32">
        <v>2.8</v>
      </c>
      <c r="N126" s="32">
        <v>-0.3</v>
      </c>
      <c r="P126" s="32">
        <v>-19.399999999999999</v>
      </c>
      <c r="Q126" s="32">
        <v>-16</v>
      </c>
      <c r="R126" s="32">
        <v>7</v>
      </c>
      <c r="S126" s="32"/>
      <c r="T126" s="71"/>
      <c r="U126" s="71"/>
      <c r="V126" s="71"/>
    </row>
    <row r="127" spans="2:22" ht="21" customHeight="1" x14ac:dyDescent="0.5">
      <c r="B127" s="37"/>
    </row>
    <row r="128" spans="2:22" ht="21" customHeight="1" x14ac:dyDescent="0.45"/>
    <row r="129" spans="3:18" ht="21" hidden="1" customHeight="1" x14ac:dyDescent="0.45">
      <c r="C129" s="72"/>
      <c r="D129" s="72"/>
      <c r="E129" s="72"/>
      <c r="F129" s="72"/>
      <c r="G129" s="72"/>
      <c r="H129" s="72"/>
      <c r="I129" s="72"/>
      <c r="J129" s="72"/>
      <c r="K129" s="72"/>
      <c r="L129" s="72"/>
      <c r="M129" s="72"/>
      <c r="N129" s="72"/>
      <c r="P129" s="72"/>
      <c r="Q129" s="72"/>
      <c r="R129" s="72"/>
    </row>
    <row r="130" spans="3:18" ht="21" hidden="1" customHeight="1" x14ac:dyDescent="0.45">
      <c r="C130" s="72"/>
      <c r="D130" s="72"/>
      <c r="E130" s="72"/>
      <c r="F130" s="72"/>
      <c r="G130" s="72"/>
      <c r="H130" s="72"/>
      <c r="I130" s="72"/>
      <c r="J130" s="72"/>
      <c r="K130" s="72"/>
      <c r="L130" s="72"/>
      <c r="M130" s="72"/>
      <c r="N130" s="72"/>
      <c r="P130" s="72"/>
      <c r="Q130" s="72"/>
      <c r="R130" s="72"/>
    </row>
    <row r="131" spans="3:18" ht="21" hidden="1" customHeight="1" x14ac:dyDescent="0.45">
      <c r="C131" s="72"/>
      <c r="D131" s="72"/>
      <c r="E131" s="72"/>
      <c r="F131" s="72"/>
      <c r="G131" s="72"/>
      <c r="H131" s="72"/>
      <c r="I131" s="72"/>
      <c r="J131" s="72"/>
      <c r="K131" s="72"/>
      <c r="L131" s="72"/>
      <c r="M131" s="72"/>
      <c r="N131" s="72"/>
      <c r="P131" s="72"/>
      <c r="Q131" s="72"/>
      <c r="R131" s="72"/>
    </row>
    <row r="132" spans="3:18" ht="21" hidden="1" customHeight="1" x14ac:dyDescent="0.45">
      <c r="C132" s="72"/>
      <c r="D132" s="72"/>
      <c r="E132" s="72"/>
      <c r="F132" s="72"/>
      <c r="G132" s="72"/>
      <c r="H132" s="72"/>
      <c r="I132" s="72"/>
      <c r="J132" s="72"/>
      <c r="K132" s="72"/>
      <c r="L132" s="72"/>
      <c r="M132" s="72"/>
      <c r="N132" s="72"/>
      <c r="P132" s="99"/>
      <c r="Q132" s="72"/>
      <c r="R132" s="72"/>
    </row>
    <row r="133" spans="3:18" ht="21" hidden="1" customHeight="1" x14ac:dyDescent="0.45">
      <c r="C133" s="72"/>
      <c r="D133" s="72"/>
      <c r="E133" s="72"/>
      <c r="F133" s="72"/>
      <c r="G133" s="72"/>
      <c r="H133" s="72"/>
      <c r="I133" s="72"/>
      <c r="J133" s="72"/>
      <c r="K133" s="72"/>
      <c r="L133" s="72"/>
      <c r="M133" s="72"/>
      <c r="N133" s="72"/>
      <c r="P133" s="99"/>
      <c r="Q133" s="72"/>
      <c r="R133" s="72"/>
    </row>
    <row r="134" spans="3:18" ht="21" hidden="1" customHeight="1" x14ac:dyDescent="0.45">
      <c r="C134" s="72"/>
      <c r="D134" s="72"/>
      <c r="E134" s="72"/>
      <c r="F134" s="72"/>
      <c r="G134" s="72"/>
      <c r="H134" s="72"/>
      <c r="I134" s="72"/>
      <c r="J134" s="72"/>
      <c r="K134" s="72"/>
      <c r="L134" s="72"/>
      <c r="M134" s="72"/>
      <c r="N134" s="72"/>
      <c r="P134" s="99"/>
      <c r="Q134" s="72"/>
      <c r="R134" s="72"/>
    </row>
    <row r="135" spans="3:18" ht="21" hidden="1" customHeight="1" x14ac:dyDescent="0.45">
      <c r="C135" s="72"/>
      <c r="D135" s="72"/>
      <c r="E135" s="72"/>
      <c r="F135" s="72"/>
      <c r="G135" s="72"/>
      <c r="H135" s="72"/>
      <c r="I135" s="72"/>
      <c r="J135" s="72"/>
      <c r="K135" s="72"/>
      <c r="L135" s="72"/>
      <c r="M135" s="72"/>
      <c r="N135" s="72"/>
      <c r="P135" s="99"/>
      <c r="Q135" s="72"/>
      <c r="R135" s="72"/>
    </row>
    <row r="136" spans="3:18" ht="21" hidden="1" customHeight="1" x14ac:dyDescent="0.45">
      <c r="C136" s="72"/>
      <c r="D136" s="72"/>
      <c r="E136" s="72"/>
      <c r="F136" s="72"/>
      <c r="G136" s="72"/>
      <c r="H136" s="72"/>
      <c r="I136" s="72"/>
      <c r="J136" s="72"/>
      <c r="K136" s="72"/>
      <c r="L136" s="72"/>
      <c r="M136" s="72"/>
      <c r="N136" s="72"/>
      <c r="P136" s="99"/>
      <c r="Q136" s="72"/>
      <c r="R136" s="72"/>
    </row>
    <row r="137" spans="3:18" ht="21" hidden="1" customHeight="1" x14ac:dyDescent="0.45">
      <c r="C137" s="72"/>
      <c r="D137" s="72"/>
      <c r="E137" s="72"/>
      <c r="F137" s="72"/>
      <c r="G137" s="72"/>
      <c r="H137" s="72"/>
      <c r="I137" s="72"/>
      <c r="J137" s="72"/>
      <c r="K137" s="72"/>
      <c r="L137" s="72"/>
      <c r="M137" s="72"/>
      <c r="N137" s="72"/>
      <c r="P137" s="99"/>
      <c r="Q137" s="72"/>
      <c r="R137" s="72"/>
    </row>
    <row r="138" spans="3:18" ht="21" hidden="1" customHeight="1" x14ac:dyDescent="0.45">
      <c r="C138" s="72"/>
      <c r="D138" s="72"/>
      <c r="E138" s="72"/>
      <c r="F138" s="72"/>
      <c r="G138" s="72"/>
      <c r="H138" s="72"/>
      <c r="I138" s="72"/>
      <c r="J138" s="72"/>
      <c r="K138" s="72"/>
      <c r="L138" s="72"/>
      <c r="M138" s="72"/>
      <c r="N138" s="72"/>
      <c r="P138" s="99"/>
      <c r="Q138" s="72"/>
      <c r="R138" s="72"/>
    </row>
    <row r="139" spans="3:18" ht="21" hidden="1" customHeight="1" x14ac:dyDescent="0.45">
      <c r="C139" s="71"/>
      <c r="D139" s="71"/>
      <c r="E139" s="71"/>
      <c r="F139" s="71"/>
      <c r="G139" s="71"/>
      <c r="H139" s="71"/>
      <c r="I139" s="71"/>
      <c r="J139" s="71"/>
      <c r="K139" s="71"/>
      <c r="L139" s="71"/>
      <c r="M139" s="71"/>
      <c r="N139" s="71"/>
      <c r="P139" s="71"/>
      <c r="Q139" s="71"/>
      <c r="R139" s="71"/>
    </row>
    <row r="140" spans="3:18" ht="21" hidden="1" customHeight="1" x14ac:dyDescent="0.45">
      <c r="C140" s="71"/>
      <c r="D140" s="71"/>
      <c r="E140" s="71"/>
      <c r="F140" s="71"/>
      <c r="G140" s="71"/>
      <c r="H140" s="71"/>
      <c r="I140" s="71"/>
      <c r="J140" s="71"/>
      <c r="K140" s="71"/>
      <c r="L140" s="71"/>
      <c r="M140" s="71"/>
      <c r="N140" s="71"/>
      <c r="P140" s="71"/>
      <c r="Q140" s="71"/>
      <c r="R140" s="71"/>
    </row>
    <row r="141" spans="3:18" ht="21" hidden="1" customHeight="1" x14ac:dyDescent="0.45">
      <c r="C141" s="71"/>
      <c r="D141" s="71"/>
      <c r="E141" s="71"/>
      <c r="F141" s="71"/>
      <c r="G141" s="71"/>
      <c r="H141" s="71"/>
      <c r="I141" s="71"/>
      <c r="J141" s="71"/>
      <c r="K141" s="71"/>
      <c r="L141" s="71"/>
      <c r="M141" s="71"/>
      <c r="N141" s="71"/>
      <c r="P141" s="71"/>
      <c r="Q141" s="71"/>
      <c r="R141" s="71"/>
    </row>
    <row r="142" spans="3:18" ht="21" customHeight="1" x14ac:dyDescent="0.45"/>
    <row r="143" spans="3:18" ht="21" customHeight="1" x14ac:dyDescent="0.45"/>
  </sheetData>
  <mergeCells count="1">
    <mergeCell ref="B30:R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C9812-4BAC-4CB5-9590-EF2C8A15B6A6}">
  <dimension ref="A1:AK176"/>
  <sheetViews>
    <sheetView showGridLines="0" zoomScale="50" zoomScaleNormal="50" workbookViewId="0">
      <pane xSplit="2" ySplit="6" topLeftCell="C7" activePane="bottomRight" state="frozen"/>
      <selection activeCell="F10" sqref="F10"/>
      <selection pane="topRight" activeCell="F10" sqref="F10"/>
      <selection pane="bottomLeft" activeCell="F10" sqref="F10"/>
      <selection pane="bottomRight"/>
    </sheetView>
  </sheetViews>
  <sheetFormatPr defaultColWidth="0" defaultRowHeight="21" customHeight="1" zeroHeight="1" x14ac:dyDescent="0.35"/>
  <cols>
    <col min="1" max="1" width="7.1796875" customWidth="1"/>
    <col min="2" max="2" width="85.7265625" style="1" customWidth="1"/>
    <col min="3" max="14" width="13.36328125" style="1" customWidth="1"/>
    <col min="15" max="15" width="4.453125" style="1" customWidth="1"/>
    <col min="16" max="18" width="13.36328125" style="1" customWidth="1"/>
    <col min="19" max="19" width="13.36328125" customWidth="1"/>
    <col min="20" max="20" width="13.36328125" hidden="1" customWidth="1"/>
    <col min="21" max="21" width="10.36328125" hidden="1" customWidth="1"/>
    <col min="22" max="22" width="8.81640625" hidden="1" customWidth="1"/>
    <col min="23" max="37" width="0" hidden="1" customWidth="1"/>
    <col min="38" max="16384" width="8.81640625" hidden="1"/>
  </cols>
  <sheetData>
    <row r="1" spans="1:30" ht="21" customHeight="1" x14ac:dyDescent="0.35"/>
    <row r="2" spans="1:30" ht="21" customHeight="1" x14ac:dyDescent="0.35"/>
    <row r="3" spans="1:30" ht="21" customHeight="1" x14ac:dyDescent="0.35"/>
    <row r="4" spans="1:30" ht="21" customHeight="1" x14ac:dyDescent="0.35"/>
    <row r="5" spans="1:30" ht="21" customHeight="1" x14ac:dyDescent="0.35">
      <c r="C5" s="7"/>
      <c r="D5" s="7"/>
      <c r="E5" s="7"/>
      <c r="F5" s="7"/>
    </row>
    <row r="6" spans="1:30" ht="21" customHeight="1" x14ac:dyDescent="0.5">
      <c r="B6" s="56" t="s">
        <v>51</v>
      </c>
      <c r="C6" s="57" t="s">
        <v>101</v>
      </c>
      <c r="D6" s="57" t="s">
        <v>0</v>
      </c>
      <c r="E6" s="57" t="s">
        <v>106</v>
      </c>
      <c r="F6" s="57" t="s">
        <v>107</v>
      </c>
      <c r="G6" s="57" t="s">
        <v>108</v>
      </c>
      <c r="H6" s="57" t="s">
        <v>127</v>
      </c>
      <c r="I6" s="57" t="s">
        <v>132</v>
      </c>
      <c r="J6" s="57" t="s">
        <v>136</v>
      </c>
      <c r="K6" s="57" t="s">
        <v>138</v>
      </c>
      <c r="L6" s="57" t="s">
        <v>145</v>
      </c>
      <c r="M6" s="54" t="s">
        <v>146</v>
      </c>
      <c r="N6" s="55" t="s">
        <v>153</v>
      </c>
      <c r="O6" s="94"/>
      <c r="P6" s="53">
        <v>2021</v>
      </c>
      <c r="Q6" s="53">
        <v>2022</v>
      </c>
      <c r="R6" s="67">
        <v>2023</v>
      </c>
    </row>
    <row r="7" spans="1:30" ht="21" customHeight="1" x14ac:dyDescent="0.5">
      <c r="A7" s="9"/>
      <c r="B7" s="21" t="s">
        <v>117</v>
      </c>
      <c r="C7" s="36">
        <v>158.30000000000001</v>
      </c>
      <c r="D7" s="36">
        <v>526</v>
      </c>
      <c r="E7" s="36">
        <v>-1260.2</v>
      </c>
      <c r="F7" s="36">
        <v>-801.5</v>
      </c>
      <c r="G7" s="36">
        <v>-313</v>
      </c>
      <c r="H7" s="36">
        <v>-489.3</v>
      </c>
      <c r="I7" s="36">
        <v>197.1</v>
      </c>
      <c r="J7" s="36">
        <v>78.8</v>
      </c>
      <c r="K7" s="36">
        <v>225.7</v>
      </c>
      <c r="L7" s="36">
        <v>307.2</v>
      </c>
      <c r="M7" s="36">
        <v>411.3</v>
      </c>
      <c r="N7" s="36">
        <v>656.2</v>
      </c>
      <c r="O7" s="36"/>
      <c r="P7" s="36">
        <v>-1377.3</v>
      </c>
      <c r="Q7" s="36">
        <v>-526.4</v>
      </c>
      <c r="R7" s="36">
        <v>1600.4</v>
      </c>
      <c r="U7" s="2"/>
      <c r="V7" s="2"/>
      <c r="W7" s="2"/>
      <c r="X7" s="2"/>
      <c r="Y7" s="2"/>
      <c r="Z7" s="2"/>
      <c r="AA7" s="2"/>
      <c r="AB7" s="2"/>
      <c r="AC7" s="2"/>
      <c r="AD7" s="2"/>
    </row>
    <row r="8" spans="1:30" ht="21" customHeight="1" x14ac:dyDescent="0.5">
      <c r="A8" s="9"/>
      <c r="B8" s="23"/>
      <c r="C8" s="23"/>
      <c r="D8" s="23"/>
      <c r="E8" s="23"/>
      <c r="F8" s="23"/>
      <c r="G8" s="23"/>
      <c r="H8" s="23"/>
      <c r="I8" s="23"/>
      <c r="J8" s="23"/>
      <c r="K8" s="23"/>
      <c r="L8" s="23"/>
      <c r="M8" s="23"/>
      <c r="N8" s="23"/>
      <c r="O8" s="23"/>
      <c r="P8" s="23"/>
      <c r="Q8" s="23"/>
      <c r="R8" s="23"/>
    </row>
    <row r="9" spans="1:30" ht="21" customHeight="1" x14ac:dyDescent="0.5">
      <c r="A9" s="9"/>
      <c r="B9" s="21" t="s">
        <v>52</v>
      </c>
      <c r="C9" s="40"/>
      <c r="D9" s="40"/>
      <c r="E9" s="40"/>
      <c r="F9" s="40"/>
      <c r="G9" s="40"/>
      <c r="H9" s="40"/>
      <c r="I9" s="40"/>
      <c r="J9" s="40"/>
      <c r="K9" s="40"/>
      <c r="L9" s="40"/>
      <c r="M9" s="40"/>
      <c r="N9" s="40"/>
      <c r="O9" s="40"/>
      <c r="P9" s="40"/>
      <c r="Q9" s="40"/>
      <c r="R9" s="40"/>
    </row>
    <row r="10" spans="1:30" ht="21" customHeight="1" x14ac:dyDescent="0.5">
      <c r="A10" s="9"/>
      <c r="B10" s="41" t="s">
        <v>53</v>
      </c>
      <c r="C10" s="32">
        <v>84.4</v>
      </c>
      <c r="D10" s="32">
        <v>97.4</v>
      </c>
      <c r="E10" s="32">
        <v>214</v>
      </c>
      <c r="F10" s="32">
        <v>111.6</v>
      </c>
      <c r="G10" s="32">
        <v>184.9</v>
      </c>
      <c r="H10" s="32">
        <v>196.9</v>
      </c>
      <c r="I10" s="32">
        <v>203.8</v>
      </c>
      <c r="J10" s="32">
        <v>214.8</v>
      </c>
      <c r="K10" s="32">
        <v>212.5</v>
      </c>
      <c r="L10" s="32">
        <v>221.7</v>
      </c>
      <c r="M10" s="32">
        <v>223</v>
      </c>
      <c r="N10" s="32">
        <v>221</v>
      </c>
      <c r="O10" s="32"/>
      <c r="P10" s="32">
        <v>507.4</v>
      </c>
      <c r="Q10" s="32">
        <v>800.3</v>
      </c>
      <c r="R10" s="32">
        <v>878.2</v>
      </c>
      <c r="S10" s="2"/>
      <c r="U10" s="2"/>
      <c r="V10" s="2"/>
      <c r="W10" s="2"/>
      <c r="X10" s="2"/>
      <c r="Y10" s="2"/>
      <c r="Z10" s="2"/>
      <c r="AA10" s="2"/>
      <c r="AB10" s="2"/>
      <c r="AC10" s="2"/>
      <c r="AD10" s="2"/>
    </row>
    <row r="11" spans="1:30" ht="21" customHeight="1" x14ac:dyDescent="0.5">
      <c r="A11" s="9"/>
      <c r="B11" s="41" t="s">
        <v>54</v>
      </c>
      <c r="C11" s="32">
        <v>-11.1</v>
      </c>
      <c r="D11" s="32">
        <v>34.799999999999997</v>
      </c>
      <c r="E11" s="32">
        <v>-210.2</v>
      </c>
      <c r="F11" s="32">
        <v>-53.4</v>
      </c>
      <c r="G11" s="32">
        <v>-44.6</v>
      </c>
      <c r="H11" s="32">
        <v>-78.7</v>
      </c>
      <c r="I11" s="32">
        <v>-44.4</v>
      </c>
      <c r="J11" s="32">
        <v>14.6</v>
      </c>
      <c r="K11" s="32">
        <v>37.6</v>
      </c>
      <c r="L11" s="32">
        <v>40.9</v>
      </c>
      <c r="M11" s="32">
        <v>-43</v>
      </c>
      <c r="N11" s="32">
        <v>-10.9</v>
      </c>
      <c r="O11" s="32"/>
      <c r="P11" s="32">
        <v>-239.8</v>
      </c>
      <c r="Q11" s="32">
        <v>-153.1</v>
      </c>
      <c r="R11" s="32">
        <v>24.6</v>
      </c>
      <c r="U11" s="2"/>
      <c r="V11" s="2"/>
      <c r="W11" s="2"/>
      <c r="X11" s="2"/>
      <c r="Y11" s="2"/>
      <c r="Z11" s="2"/>
      <c r="AA11" s="2"/>
      <c r="AB11" s="2"/>
      <c r="AC11" s="2"/>
      <c r="AD11" s="2"/>
    </row>
    <row r="12" spans="1:30" ht="21" customHeight="1" x14ac:dyDescent="0.5">
      <c r="A12" s="9"/>
      <c r="B12" s="41" t="s">
        <v>115</v>
      </c>
      <c r="C12" s="32">
        <v>3.6</v>
      </c>
      <c r="D12" s="32">
        <v>2.8</v>
      </c>
      <c r="E12" s="32">
        <v>2.8</v>
      </c>
      <c r="F12" s="32">
        <v>1.2</v>
      </c>
      <c r="G12" s="32">
        <v>0.7</v>
      </c>
      <c r="H12" s="32">
        <v>1.3</v>
      </c>
      <c r="I12" s="32">
        <v>1.2</v>
      </c>
      <c r="J12" s="32">
        <v>0.3</v>
      </c>
      <c r="K12" s="32">
        <v>1</v>
      </c>
      <c r="L12" s="32">
        <v>0.8</v>
      </c>
      <c r="M12" s="32">
        <v>0.6</v>
      </c>
      <c r="N12" s="32">
        <v>1.7</v>
      </c>
      <c r="O12" s="32"/>
      <c r="P12" s="32">
        <v>10.4</v>
      </c>
      <c r="Q12" s="32">
        <v>3.6</v>
      </c>
      <c r="R12" s="32">
        <v>4.2</v>
      </c>
      <c r="U12" s="2"/>
      <c r="V12" s="2"/>
      <c r="W12" s="2"/>
      <c r="X12" s="2"/>
      <c r="Y12" s="2"/>
      <c r="Z12" s="2"/>
      <c r="AA12" s="2"/>
      <c r="AB12" s="2"/>
      <c r="AC12" s="2"/>
      <c r="AD12" s="2"/>
    </row>
    <row r="13" spans="1:30" ht="21" customHeight="1" x14ac:dyDescent="0.5">
      <c r="A13" s="9"/>
      <c r="B13" s="41" t="s">
        <v>55</v>
      </c>
      <c r="C13" s="32">
        <v>-269.7</v>
      </c>
      <c r="D13" s="32">
        <v>-221.8</v>
      </c>
      <c r="E13" s="32">
        <v>-151.69999999999999</v>
      </c>
      <c r="F13" s="32">
        <v>-91.9</v>
      </c>
      <c r="G13" s="32">
        <v>-108.4</v>
      </c>
      <c r="H13" s="32">
        <v>-113</v>
      </c>
      <c r="I13" s="32">
        <v>-138.5</v>
      </c>
      <c r="J13" s="32">
        <v>-22.8</v>
      </c>
      <c r="K13" s="32">
        <v>-131.6</v>
      </c>
      <c r="L13" s="32">
        <v>-44.3</v>
      </c>
      <c r="M13" s="32">
        <v>-31.3</v>
      </c>
      <c r="N13" s="32">
        <v>11.7</v>
      </c>
      <c r="O13" s="32"/>
      <c r="P13" s="32">
        <v>-735.1</v>
      </c>
      <c r="Q13" s="32">
        <v>-382.7</v>
      </c>
      <c r="R13" s="32">
        <v>-195.4</v>
      </c>
      <c r="U13" s="2"/>
      <c r="V13" s="2"/>
      <c r="W13" s="2"/>
      <c r="X13" s="2"/>
      <c r="Y13" s="2"/>
      <c r="Z13" s="2"/>
      <c r="AA13" s="2"/>
      <c r="AB13" s="2"/>
      <c r="AC13" s="2"/>
      <c r="AD13" s="2"/>
    </row>
    <row r="14" spans="1:30" ht="21" customHeight="1" x14ac:dyDescent="0.5">
      <c r="A14" s="9"/>
      <c r="B14" s="41" t="s">
        <v>56</v>
      </c>
      <c r="C14" s="32">
        <v>1.7</v>
      </c>
      <c r="D14" s="32">
        <v>1.7</v>
      </c>
      <c r="E14" s="32">
        <v>1.4</v>
      </c>
      <c r="F14" s="32">
        <v>-0.5</v>
      </c>
      <c r="G14" s="32">
        <v>0</v>
      </c>
      <c r="H14" s="32">
        <v>1.6</v>
      </c>
      <c r="I14" s="32">
        <v>6.8</v>
      </c>
      <c r="J14" s="32">
        <v>10.5</v>
      </c>
      <c r="K14" s="32">
        <v>0</v>
      </c>
      <c r="L14" s="32">
        <v>5.0999999999999996</v>
      </c>
      <c r="M14" s="32">
        <v>21.4</v>
      </c>
      <c r="N14" s="32">
        <v>-20.7</v>
      </c>
      <c r="O14" s="32"/>
      <c r="P14" s="32">
        <v>4.3</v>
      </c>
      <c r="Q14" s="32">
        <v>18.8</v>
      </c>
      <c r="R14" s="32">
        <v>5.8</v>
      </c>
      <c r="U14" s="2"/>
      <c r="V14" s="2"/>
      <c r="W14" s="2"/>
      <c r="X14" s="2"/>
      <c r="Y14" s="2"/>
      <c r="Z14" s="2"/>
      <c r="AA14" s="2"/>
      <c r="AB14" s="2"/>
      <c r="AC14" s="2"/>
      <c r="AD14" s="2"/>
    </row>
    <row r="15" spans="1:30" ht="21" customHeight="1" x14ac:dyDescent="0.5">
      <c r="A15" s="9"/>
      <c r="B15" s="41" t="s">
        <v>118</v>
      </c>
      <c r="C15" s="32">
        <v>22.1</v>
      </c>
      <c r="D15" s="32">
        <v>29</v>
      </c>
      <c r="E15" s="32">
        <v>40.700000000000003</v>
      </c>
      <c r="F15" s="32">
        <v>21.2</v>
      </c>
      <c r="G15" s="32">
        <v>27.3</v>
      </c>
      <c r="H15" s="32">
        <v>46.1</v>
      </c>
      <c r="I15" s="32">
        <v>70.2</v>
      </c>
      <c r="J15" s="32">
        <v>69.400000000000006</v>
      </c>
      <c r="K15" s="32">
        <v>70.099999999999994</v>
      </c>
      <c r="L15" s="32">
        <v>50.4</v>
      </c>
      <c r="M15" s="32">
        <v>61.1</v>
      </c>
      <c r="N15" s="32">
        <v>69.599999999999994</v>
      </c>
      <c r="O15" s="32"/>
      <c r="P15" s="32">
        <v>113.2</v>
      </c>
      <c r="Q15" s="32">
        <v>213.1</v>
      </c>
      <c r="R15" s="32">
        <v>251.2</v>
      </c>
      <c r="U15" s="2"/>
      <c r="V15" s="2"/>
      <c r="W15" s="2"/>
      <c r="X15" s="2"/>
      <c r="Y15" s="2"/>
      <c r="Z15" s="2"/>
      <c r="AA15" s="2"/>
      <c r="AB15" s="2"/>
      <c r="AC15" s="2"/>
      <c r="AD15" s="2"/>
    </row>
    <row r="16" spans="1:30" ht="21" customHeight="1" x14ac:dyDescent="0.5">
      <c r="A16" s="9"/>
      <c r="B16" s="41" t="s">
        <v>57</v>
      </c>
      <c r="C16" s="32">
        <v>8.4</v>
      </c>
      <c r="D16" s="32">
        <v>10.5</v>
      </c>
      <c r="E16" s="32">
        <v>20.5</v>
      </c>
      <c r="F16" s="32">
        <v>32.6</v>
      </c>
      <c r="G16" s="32">
        <v>22.4</v>
      </c>
      <c r="H16" s="32">
        <v>29</v>
      </c>
      <c r="I16" s="32">
        <v>23.8</v>
      </c>
      <c r="J16" s="32">
        <v>13.3</v>
      </c>
      <c r="K16" s="32">
        <v>10.9</v>
      </c>
      <c r="L16" s="32">
        <v>21.6</v>
      </c>
      <c r="M16" s="32">
        <v>67.2</v>
      </c>
      <c r="N16" s="32">
        <v>60.6</v>
      </c>
      <c r="O16" s="32"/>
      <c r="P16" s="32">
        <v>72</v>
      </c>
      <c r="Q16" s="32">
        <v>88.6</v>
      </c>
      <c r="R16" s="32">
        <v>160.19999999999999</v>
      </c>
      <c r="U16" s="2"/>
      <c r="V16" s="2"/>
      <c r="W16" s="2"/>
      <c r="X16" s="2"/>
      <c r="Y16" s="2"/>
      <c r="Z16" s="2"/>
      <c r="AA16" s="2"/>
      <c r="AB16" s="2"/>
      <c r="AC16" s="2"/>
      <c r="AD16" s="2"/>
    </row>
    <row r="17" spans="1:30" ht="21" customHeight="1" x14ac:dyDescent="0.5">
      <c r="A17" s="9"/>
      <c r="B17" s="41" t="s">
        <v>59</v>
      </c>
      <c r="C17" s="32">
        <v>10.3</v>
      </c>
      <c r="D17" s="32">
        <v>29.1</v>
      </c>
      <c r="E17" s="32">
        <v>44.7</v>
      </c>
      <c r="F17" s="32">
        <v>51.9</v>
      </c>
      <c r="G17" s="32">
        <v>-4.5</v>
      </c>
      <c r="H17" s="32">
        <v>28.5</v>
      </c>
      <c r="I17" s="32">
        <v>1.4</v>
      </c>
      <c r="J17" s="32">
        <v>-0.1</v>
      </c>
      <c r="K17" s="32">
        <v>14.9</v>
      </c>
      <c r="L17" s="32">
        <v>30.1</v>
      </c>
      <c r="M17" s="32">
        <v>8.1999999999999993</v>
      </c>
      <c r="N17" s="32">
        <v>13</v>
      </c>
      <c r="O17" s="32"/>
      <c r="P17" s="32">
        <v>136.1</v>
      </c>
      <c r="Q17" s="32">
        <v>25.3</v>
      </c>
      <c r="R17" s="32">
        <v>66.2</v>
      </c>
      <c r="U17" s="2"/>
      <c r="V17" s="2"/>
      <c r="W17" s="2"/>
      <c r="X17" s="2"/>
      <c r="Y17" s="2"/>
      <c r="Z17" s="2"/>
      <c r="AA17" s="2"/>
      <c r="AB17" s="2"/>
      <c r="AC17" s="2"/>
      <c r="AD17" s="2"/>
    </row>
    <row r="18" spans="1:30" ht="21" customHeight="1" x14ac:dyDescent="0.5">
      <c r="A18" s="9"/>
      <c r="B18" s="41" t="s">
        <v>119</v>
      </c>
      <c r="C18" s="32">
        <v>0</v>
      </c>
      <c r="D18" s="32">
        <v>0</v>
      </c>
      <c r="E18" s="32">
        <v>1.3</v>
      </c>
      <c r="F18" s="32">
        <v>0.8</v>
      </c>
      <c r="G18" s="32">
        <v>1.1000000000000001</v>
      </c>
      <c r="H18" s="32">
        <v>0.4</v>
      </c>
      <c r="I18" s="32">
        <v>1</v>
      </c>
      <c r="J18" s="32">
        <v>1.4</v>
      </c>
      <c r="K18" s="32">
        <v>1.2</v>
      </c>
      <c r="L18" s="32">
        <v>0</v>
      </c>
      <c r="M18" s="32">
        <v>1.3</v>
      </c>
      <c r="N18" s="32">
        <v>1.2</v>
      </c>
      <c r="O18" s="32"/>
      <c r="P18" s="32">
        <v>2</v>
      </c>
      <c r="Q18" s="32">
        <v>3.9</v>
      </c>
      <c r="R18" s="32">
        <v>3.7</v>
      </c>
      <c r="U18" s="2"/>
      <c r="V18" s="2"/>
      <c r="W18" s="2"/>
      <c r="X18" s="2"/>
      <c r="Y18" s="2"/>
      <c r="Z18" s="2"/>
      <c r="AA18" s="2"/>
      <c r="AB18" s="2"/>
      <c r="AC18" s="2"/>
      <c r="AD18" s="2"/>
    </row>
    <row r="19" spans="1:30" ht="21" customHeight="1" x14ac:dyDescent="0.5">
      <c r="A19" s="9"/>
      <c r="B19" s="41" t="s">
        <v>58</v>
      </c>
      <c r="C19" s="32">
        <v>0</v>
      </c>
      <c r="D19" s="32">
        <v>0</v>
      </c>
      <c r="E19" s="32">
        <v>0</v>
      </c>
      <c r="F19" s="32">
        <v>0</v>
      </c>
      <c r="G19" s="32">
        <v>0</v>
      </c>
      <c r="H19" s="32">
        <v>0</v>
      </c>
      <c r="I19" s="32">
        <v>0</v>
      </c>
      <c r="J19" s="32">
        <v>0</v>
      </c>
      <c r="K19" s="32">
        <v>0</v>
      </c>
      <c r="L19" s="32">
        <v>0</v>
      </c>
      <c r="M19" s="32">
        <v>0</v>
      </c>
      <c r="N19" s="32">
        <v>0</v>
      </c>
      <c r="O19" s="32"/>
      <c r="P19" s="32">
        <v>0</v>
      </c>
      <c r="Q19" s="32">
        <v>0</v>
      </c>
      <c r="R19" s="32">
        <v>0</v>
      </c>
      <c r="U19" s="2"/>
      <c r="V19" s="2"/>
      <c r="W19" s="2"/>
      <c r="X19" s="2"/>
      <c r="Y19" s="2"/>
      <c r="Z19" s="2"/>
      <c r="AA19" s="2"/>
      <c r="AB19" s="2"/>
      <c r="AC19" s="2"/>
      <c r="AD19" s="2"/>
    </row>
    <row r="20" spans="1:30" ht="21" customHeight="1" x14ac:dyDescent="0.5">
      <c r="A20" s="9"/>
      <c r="B20" s="41" t="s">
        <v>60</v>
      </c>
      <c r="C20" s="32">
        <v>0</v>
      </c>
      <c r="D20" s="32">
        <v>12.7</v>
      </c>
      <c r="E20" s="32">
        <v>0</v>
      </c>
      <c r="F20" s="32">
        <v>0</v>
      </c>
      <c r="G20" s="32">
        <v>0</v>
      </c>
      <c r="H20" s="32">
        <v>0</v>
      </c>
      <c r="I20" s="32">
        <v>0</v>
      </c>
      <c r="J20" s="32">
        <v>20.3</v>
      </c>
      <c r="K20" s="32">
        <v>0</v>
      </c>
      <c r="L20" s="32">
        <v>1.2</v>
      </c>
      <c r="M20" s="32">
        <v>-1.2</v>
      </c>
      <c r="N20" s="32">
        <v>10.9</v>
      </c>
      <c r="O20" s="32"/>
      <c r="P20" s="32">
        <v>12.7</v>
      </c>
      <c r="Q20" s="32">
        <v>20.3</v>
      </c>
      <c r="R20" s="32">
        <v>10.9</v>
      </c>
      <c r="U20" s="2"/>
      <c r="V20" s="2"/>
      <c r="W20" s="2"/>
      <c r="X20" s="2"/>
      <c r="Y20" s="2"/>
      <c r="Z20" s="2"/>
      <c r="AA20" s="2"/>
      <c r="AB20" s="2"/>
      <c r="AC20" s="2"/>
      <c r="AD20" s="2"/>
    </row>
    <row r="21" spans="1:30" ht="21" customHeight="1" x14ac:dyDescent="0.5">
      <c r="A21" s="9"/>
      <c r="B21" s="41" t="s">
        <v>61</v>
      </c>
      <c r="C21" s="32">
        <v>227.2</v>
      </c>
      <c r="D21" s="32">
        <v>-151.1</v>
      </c>
      <c r="E21" s="32">
        <v>1566.5</v>
      </c>
      <c r="F21" s="32">
        <v>927.7</v>
      </c>
      <c r="G21" s="32">
        <v>470.3</v>
      </c>
      <c r="H21" s="32">
        <v>666.9</v>
      </c>
      <c r="I21" s="32">
        <v>-16.3</v>
      </c>
      <c r="J21" s="32">
        <v>58.7</v>
      </c>
      <c r="K21" s="32">
        <v>85.8</v>
      </c>
      <c r="L21" s="32">
        <v>8.1999999999999993</v>
      </c>
      <c r="M21" s="32">
        <v>2.6</v>
      </c>
      <c r="N21" s="32">
        <v>0</v>
      </c>
      <c r="O21" s="32"/>
      <c r="P21" s="32">
        <v>2570.4</v>
      </c>
      <c r="Q21" s="32">
        <v>1179.5</v>
      </c>
      <c r="R21" s="32">
        <v>96.6</v>
      </c>
      <c r="U21" s="2"/>
      <c r="V21" s="2"/>
      <c r="W21" s="2"/>
      <c r="X21" s="2"/>
      <c r="Y21" s="2"/>
      <c r="Z21" s="2"/>
      <c r="AA21" s="2"/>
      <c r="AB21" s="2"/>
      <c r="AC21" s="2"/>
      <c r="AD21" s="2"/>
    </row>
    <row r="22" spans="1:30" ht="21" customHeight="1" x14ac:dyDescent="0.5">
      <c r="A22" s="9"/>
      <c r="B22" s="41" t="s">
        <v>62</v>
      </c>
      <c r="C22" s="32">
        <v>31.7</v>
      </c>
      <c r="D22" s="32">
        <v>-36.5</v>
      </c>
      <c r="E22" s="32">
        <v>90.2</v>
      </c>
      <c r="F22" s="32">
        <v>19.600000000000001</v>
      </c>
      <c r="G22" s="32">
        <v>72</v>
      </c>
      <c r="H22" s="32">
        <v>-7.1</v>
      </c>
      <c r="I22" s="32">
        <v>103.5</v>
      </c>
      <c r="J22" s="32">
        <v>-77.599999999999994</v>
      </c>
      <c r="K22" s="32">
        <v>4.5999999999999996</v>
      </c>
      <c r="L22" s="32">
        <v>4</v>
      </c>
      <c r="M22" s="32">
        <v>4.5</v>
      </c>
      <c r="N22" s="32">
        <v>7.2</v>
      </c>
      <c r="O22" s="32"/>
      <c r="P22" s="32">
        <v>105</v>
      </c>
      <c r="Q22" s="32">
        <v>90.8</v>
      </c>
      <c r="R22" s="32">
        <v>20.3</v>
      </c>
      <c r="U22" s="2"/>
      <c r="V22" s="2"/>
      <c r="W22" s="2"/>
      <c r="X22" s="2"/>
      <c r="Y22" s="2"/>
      <c r="Z22" s="2"/>
      <c r="AA22" s="2"/>
      <c r="AB22" s="2"/>
      <c r="AC22" s="2"/>
      <c r="AD22" s="2"/>
    </row>
    <row r="23" spans="1:30" ht="21" customHeight="1" x14ac:dyDescent="0.5">
      <c r="A23" s="9"/>
      <c r="B23" s="41" t="s">
        <v>63</v>
      </c>
      <c r="C23" s="32">
        <v>0</v>
      </c>
      <c r="D23" s="32">
        <v>-12</v>
      </c>
      <c r="E23" s="32">
        <v>-3.8</v>
      </c>
      <c r="F23" s="32">
        <v>0</v>
      </c>
      <c r="G23" s="32">
        <v>0</v>
      </c>
      <c r="H23" s="32">
        <v>0</v>
      </c>
      <c r="I23" s="32">
        <v>0</v>
      </c>
      <c r="J23" s="32">
        <v>0</v>
      </c>
      <c r="K23" s="32">
        <v>0</v>
      </c>
      <c r="L23" s="32">
        <v>0</v>
      </c>
      <c r="M23" s="32">
        <v>0</v>
      </c>
      <c r="N23" s="32">
        <v>0</v>
      </c>
      <c r="O23" s="32"/>
      <c r="P23" s="32">
        <v>-15.8</v>
      </c>
      <c r="Q23" s="32">
        <v>0</v>
      </c>
      <c r="R23" s="32">
        <v>0</v>
      </c>
    </row>
    <row r="24" spans="1:30" ht="21" customHeight="1" x14ac:dyDescent="0.5">
      <c r="A24" s="45"/>
      <c r="B24" s="41" t="s">
        <v>147</v>
      </c>
      <c r="C24" s="32">
        <v>0</v>
      </c>
      <c r="D24" s="32">
        <v>0</v>
      </c>
      <c r="E24" s="32">
        <v>0</v>
      </c>
      <c r="F24" s="32">
        <v>0</v>
      </c>
      <c r="G24" s="32">
        <v>0</v>
      </c>
      <c r="H24" s="32">
        <v>0</v>
      </c>
      <c r="I24" s="32">
        <v>0</v>
      </c>
      <c r="J24" s="32">
        <v>0</v>
      </c>
      <c r="K24" s="32">
        <v>0</v>
      </c>
      <c r="L24" s="32">
        <v>0</v>
      </c>
      <c r="M24" s="32">
        <v>1.2</v>
      </c>
      <c r="N24" s="32">
        <v>0</v>
      </c>
      <c r="O24" s="32"/>
      <c r="P24" s="32">
        <v>0</v>
      </c>
      <c r="Q24" s="32">
        <v>0</v>
      </c>
      <c r="R24" s="32">
        <v>1.2</v>
      </c>
    </row>
    <row r="25" spans="1:30" ht="21" customHeight="1" x14ac:dyDescent="0.5">
      <c r="A25" s="9"/>
      <c r="B25" s="41"/>
      <c r="C25" s="32"/>
      <c r="D25" s="32"/>
      <c r="E25" s="32"/>
      <c r="F25" s="32"/>
      <c r="G25" s="32"/>
      <c r="H25" s="32"/>
      <c r="I25" s="32"/>
      <c r="J25" s="32"/>
      <c r="K25" s="32"/>
      <c r="L25" s="32"/>
      <c r="M25" s="32"/>
      <c r="N25" s="32"/>
      <c r="O25" s="32"/>
      <c r="P25" s="32"/>
      <c r="Q25" s="32"/>
      <c r="R25" s="32"/>
      <c r="U25" s="2"/>
      <c r="V25" s="2"/>
      <c r="W25" s="2"/>
      <c r="X25" s="2"/>
      <c r="Y25" s="2"/>
      <c r="Z25" s="2"/>
      <c r="AA25" s="2"/>
      <c r="AB25" s="2"/>
      <c r="AC25" s="2"/>
      <c r="AD25" s="2"/>
    </row>
    <row r="26" spans="1:30" ht="21" customHeight="1" x14ac:dyDescent="0.5">
      <c r="A26" s="9"/>
      <c r="B26" s="21" t="s">
        <v>64</v>
      </c>
      <c r="C26" s="32"/>
      <c r="D26" s="32"/>
      <c r="E26" s="32"/>
      <c r="F26" s="32"/>
      <c r="G26" s="32"/>
      <c r="H26" s="32"/>
      <c r="I26" s="32"/>
      <c r="J26" s="32"/>
      <c r="K26" s="32"/>
      <c r="L26" s="32"/>
      <c r="M26" s="32"/>
      <c r="N26" s="32"/>
      <c r="O26" s="32"/>
      <c r="P26" s="32"/>
      <c r="Q26" s="32"/>
      <c r="R26" s="32"/>
      <c r="U26" s="2"/>
      <c r="V26" s="2"/>
      <c r="W26" s="2"/>
      <c r="X26" s="2"/>
      <c r="Y26" s="2"/>
      <c r="Z26" s="2"/>
      <c r="AA26" s="2"/>
      <c r="AB26" s="2"/>
      <c r="AC26" s="2"/>
      <c r="AD26" s="2"/>
    </row>
    <row r="27" spans="1:30" s="32" customFormat="1" ht="21" customHeight="1" x14ac:dyDescent="0.5">
      <c r="A27" s="9"/>
      <c r="B27" s="41" t="s">
        <v>65</v>
      </c>
      <c r="C27" s="32">
        <v>978.1</v>
      </c>
      <c r="D27" s="32">
        <v>-1533.5</v>
      </c>
      <c r="E27" s="32">
        <v>-1867.9</v>
      </c>
      <c r="F27" s="32">
        <v>-570</v>
      </c>
      <c r="G27" s="32">
        <v>1257.2</v>
      </c>
      <c r="H27" s="32">
        <v>1382.6</v>
      </c>
      <c r="I27" s="32">
        <v>-632.20000000000005</v>
      </c>
      <c r="J27" s="32">
        <v>-1267.4000000000001</v>
      </c>
      <c r="K27" s="32">
        <v>2616</v>
      </c>
      <c r="L27" s="32">
        <v>1284.8</v>
      </c>
      <c r="M27" s="32">
        <v>-1713.7</v>
      </c>
      <c r="N27" s="32">
        <v>-2154.8000000000002</v>
      </c>
      <c r="P27" s="32">
        <v>-2993.4</v>
      </c>
      <c r="Q27" s="32">
        <v>740.2</v>
      </c>
      <c r="R27" s="32">
        <v>32.299999999999997</v>
      </c>
    </row>
    <row r="28" spans="1:30" s="32" customFormat="1" ht="21" customHeight="1" x14ac:dyDescent="0.5">
      <c r="A28" s="9"/>
      <c r="B28" s="41" t="s">
        <v>66</v>
      </c>
      <c r="C28" s="32">
        <v>-1.7</v>
      </c>
      <c r="D28" s="32">
        <v>1.1000000000000001</v>
      </c>
      <c r="E28" s="32">
        <v>0.2</v>
      </c>
      <c r="F28" s="32">
        <v>1.5</v>
      </c>
      <c r="G28" s="32">
        <v>3.9</v>
      </c>
      <c r="H28" s="32">
        <v>2.5</v>
      </c>
      <c r="I28" s="32">
        <v>9</v>
      </c>
      <c r="J28" s="32">
        <v>-2.4</v>
      </c>
      <c r="K28" s="32">
        <v>2</v>
      </c>
      <c r="L28" s="32">
        <v>9.6999999999999993</v>
      </c>
      <c r="M28" s="32">
        <v>0.4</v>
      </c>
      <c r="N28" s="32">
        <v>8.4</v>
      </c>
      <c r="P28" s="32">
        <v>1.1000000000000001</v>
      </c>
      <c r="Q28" s="32">
        <v>12.9</v>
      </c>
      <c r="R28" s="32">
        <v>20.3</v>
      </c>
    </row>
    <row r="29" spans="1:30" s="32" customFormat="1" ht="21" customHeight="1" x14ac:dyDescent="0.5">
      <c r="A29" s="9"/>
      <c r="B29" s="41" t="s">
        <v>67</v>
      </c>
      <c r="C29" s="32">
        <v>-4.2</v>
      </c>
      <c r="D29" s="32">
        <v>-39.799999999999997</v>
      </c>
      <c r="E29" s="32">
        <v>-27.2</v>
      </c>
      <c r="F29" s="32">
        <v>-166.9</v>
      </c>
      <c r="G29" s="32">
        <v>-13</v>
      </c>
      <c r="H29" s="32">
        <v>-24.3</v>
      </c>
      <c r="I29" s="32">
        <v>-58.4</v>
      </c>
      <c r="J29" s="32">
        <v>357.5</v>
      </c>
      <c r="K29" s="32">
        <v>-50.7</v>
      </c>
      <c r="L29" s="32">
        <v>-9.4</v>
      </c>
      <c r="M29" s="32">
        <v>216.5</v>
      </c>
      <c r="N29" s="32">
        <v>-17.5</v>
      </c>
      <c r="P29" s="32">
        <v>-238.1</v>
      </c>
      <c r="Q29" s="32">
        <v>261.89999999999998</v>
      </c>
      <c r="R29" s="32">
        <v>139</v>
      </c>
    </row>
    <row r="30" spans="1:30" s="32" customFormat="1" ht="21" customHeight="1" x14ac:dyDescent="0.5">
      <c r="A30" s="9"/>
      <c r="B30" s="41" t="s">
        <v>68</v>
      </c>
      <c r="C30" s="32">
        <v>-241</v>
      </c>
      <c r="D30" s="32">
        <v>9.3000000000000007</v>
      </c>
      <c r="E30" s="32">
        <v>-42.6</v>
      </c>
      <c r="F30" s="32">
        <v>14.3</v>
      </c>
      <c r="G30" s="32">
        <v>68.7</v>
      </c>
      <c r="H30" s="32">
        <v>45.4</v>
      </c>
      <c r="I30" s="32">
        <v>32.799999999999997</v>
      </c>
      <c r="J30" s="32">
        <v>6.1</v>
      </c>
      <c r="K30" s="32">
        <v>26.8</v>
      </c>
      <c r="L30" s="32">
        <v>19.8</v>
      </c>
      <c r="M30" s="32">
        <v>20.100000000000001</v>
      </c>
      <c r="N30" s="32">
        <v>-25.4</v>
      </c>
      <c r="P30" s="32">
        <v>-260.10000000000002</v>
      </c>
      <c r="Q30" s="32">
        <v>153</v>
      </c>
      <c r="R30" s="32">
        <v>41.3</v>
      </c>
    </row>
    <row r="31" spans="1:30" s="32" customFormat="1" ht="21" customHeight="1" x14ac:dyDescent="0.5">
      <c r="A31" s="9"/>
      <c r="B31" s="41" t="s">
        <v>120</v>
      </c>
      <c r="C31" s="32">
        <v>-332</v>
      </c>
      <c r="D31" s="32">
        <v>199.4</v>
      </c>
      <c r="E31" s="32">
        <v>94.8</v>
      </c>
      <c r="F31" s="32">
        <v>282</v>
      </c>
      <c r="G31" s="32">
        <v>318</v>
      </c>
      <c r="H31" s="32">
        <v>147.1</v>
      </c>
      <c r="I31" s="32">
        <v>160.5</v>
      </c>
      <c r="J31" s="32">
        <v>82</v>
      </c>
      <c r="K31" s="32">
        <v>-18.399999999999999</v>
      </c>
      <c r="L31" s="32">
        <v>7.9</v>
      </c>
      <c r="M31" s="32">
        <v>55.4</v>
      </c>
      <c r="N31" s="32">
        <v>160.30000000000001</v>
      </c>
      <c r="P31" s="32">
        <v>244.2</v>
      </c>
      <c r="Q31" s="32">
        <v>707.5</v>
      </c>
      <c r="R31" s="32">
        <v>205.1</v>
      </c>
    </row>
    <row r="32" spans="1:30" s="32" customFormat="1" ht="21" customHeight="1" x14ac:dyDescent="0.5">
      <c r="A32" s="9"/>
      <c r="B32" s="41" t="s">
        <v>169</v>
      </c>
      <c r="C32" s="32">
        <v>0</v>
      </c>
      <c r="D32" s="32">
        <v>0</v>
      </c>
      <c r="E32" s="32">
        <v>0</v>
      </c>
      <c r="F32" s="32">
        <v>0</v>
      </c>
      <c r="G32" s="32">
        <v>0</v>
      </c>
      <c r="H32" s="32">
        <v>0</v>
      </c>
      <c r="I32" s="32">
        <v>0</v>
      </c>
      <c r="J32" s="32">
        <v>0</v>
      </c>
      <c r="K32" s="32">
        <v>0</v>
      </c>
      <c r="L32" s="32">
        <v>0</v>
      </c>
      <c r="M32" s="32">
        <v>0</v>
      </c>
      <c r="N32" s="32">
        <v>-312.8</v>
      </c>
      <c r="P32" s="32">
        <v>0</v>
      </c>
      <c r="Q32" s="32">
        <v>0</v>
      </c>
      <c r="R32" s="32">
        <v>-312.8</v>
      </c>
    </row>
    <row r="33" spans="1:30" s="32" customFormat="1" ht="21" customHeight="1" x14ac:dyDescent="0.5">
      <c r="A33" s="9"/>
      <c r="B33" s="41" t="s">
        <v>69</v>
      </c>
      <c r="C33" s="32">
        <v>-1115.8</v>
      </c>
      <c r="D33" s="32">
        <v>2078.6</v>
      </c>
      <c r="E33" s="32">
        <v>2915.6</v>
      </c>
      <c r="F33" s="32">
        <v>397.9</v>
      </c>
      <c r="G33" s="32">
        <v>-1659.2</v>
      </c>
      <c r="H33" s="32">
        <v>-1479.3</v>
      </c>
      <c r="I33" s="32">
        <v>-1042.5999999999999</v>
      </c>
      <c r="J33" s="32">
        <v>547</v>
      </c>
      <c r="K33" s="32">
        <v>-2367.4</v>
      </c>
      <c r="L33" s="32">
        <v>-1427.1</v>
      </c>
      <c r="M33" s="32">
        <v>153.30000000000001</v>
      </c>
      <c r="N33" s="32">
        <v>259.2</v>
      </c>
      <c r="P33" s="32">
        <v>4276.3</v>
      </c>
      <c r="Q33" s="32">
        <v>-3633.9</v>
      </c>
      <c r="R33" s="32">
        <v>-3382.1</v>
      </c>
    </row>
    <row r="34" spans="1:30" s="32" customFormat="1" ht="21" customHeight="1" x14ac:dyDescent="0.5">
      <c r="A34" s="9"/>
      <c r="B34" s="41" t="s">
        <v>70</v>
      </c>
      <c r="C34" s="32">
        <v>64.900000000000006</v>
      </c>
      <c r="D34" s="32">
        <v>31.1</v>
      </c>
      <c r="E34" s="32">
        <v>27.3</v>
      </c>
      <c r="F34" s="32">
        <v>124.1</v>
      </c>
      <c r="G34" s="32">
        <v>93.4</v>
      </c>
      <c r="H34" s="32">
        <v>90.6</v>
      </c>
      <c r="I34" s="32">
        <v>259.5</v>
      </c>
      <c r="J34" s="32">
        <v>-305.60000000000002</v>
      </c>
      <c r="K34" s="32">
        <v>74.099999999999994</v>
      </c>
      <c r="L34" s="32">
        <v>18.5</v>
      </c>
      <c r="M34" s="32">
        <v>-26.1</v>
      </c>
      <c r="N34" s="32">
        <v>103.2</v>
      </c>
      <c r="P34" s="32">
        <v>247.4</v>
      </c>
      <c r="Q34" s="32">
        <v>137.80000000000001</v>
      </c>
      <c r="R34" s="32">
        <v>169.7</v>
      </c>
    </row>
    <row r="35" spans="1:30" s="32" customFormat="1" ht="21" customHeight="1" x14ac:dyDescent="0.5">
      <c r="A35" s="9"/>
      <c r="B35" s="41" t="s">
        <v>71</v>
      </c>
      <c r="C35" s="32">
        <v>21.7</v>
      </c>
      <c r="D35" s="32">
        <v>-36.5</v>
      </c>
      <c r="E35" s="32">
        <v>43.6</v>
      </c>
      <c r="F35" s="32">
        <v>-46.1</v>
      </c>
      <c r="G35" s="32">
        <v>78.099999999999994</v>
      </c>
      <c r="H35" s="32">
        <v>18.3</v>
      </c>
      <c r="I35" s="32">
        <v>73.400000000000006</v>
      </c>
      <c r="J35" s="32">
        <v>1.5</v>
      </c>
      <c r="K35" s="32">
        <v>-74.900000000000006</v>
      </c>
      <c r="L35" s="32">
        <v>67.3</v>
      </c>
      <c r="M35" s="32">
        <v>74.2</v>
      </c>
      <c r="N35" s="32">
        <v>-47.3</v>
      </c>
      <c r="P35" s="32">
        <v>-17.399999999999999</v>
      </c>
      <c r="Q35" s="32">
        <v>171.3</v>
      </c>
      <c r="R35" s="32">
        <v>19.3</v>
      </c>
    </row>
    <row r="36" spans="1:30" s="32" customFormat="1" ht="21" customHeight="1" x14ac:dyDescent="0.5">
      <c r="A36" s="9"/>
      <c r="B36" s="41" t="s">
        <v>72</v>
      </c>
      <c r="C36" s="32">
        <v>0</v>
      </c>
      <c r="D36" s="32">
        <v>0</v>
      </c>
      <c r="E36" s="32">
        <v>0</v>
      </c>
      <c r="F36" s="32">
        <v>0</v>
      </c>
      <c r="G36" s="32">
        <v>0</v>
      </c>
      <c r="H36" s="32">
        <v>0</v>
      </c>
      <c r="I36" s="32">
        <v>0</v>
      </c>
      <c r="J36" s="32">
        <v>0</v>
      </c>
      <c r="K36" s="32">
        <v>0</v>
      </c>
      <c r="L36" s="32">
        <v>0</v>
      </c>
      <c r="M36" s="32">
        <v>0</v>
      </c>
      <c r="N36" s="32">
        <v>0</v>
      </c>
      <c r="P36" s="32">
        <v>0</v>
      </c>
      <c r="Q36" s="32">
        <v>0</v>
      </c>
      <c r="R36" s="32">
        <v>0</v>
      </c>
    </row>
    <row r="37" spans="1:30" s="32" customFormat="1" ht="21" customHeight="1" x14ac:dyDescent="0.5">
      <c r="A37" s="9"/>
      <c r="B37" s="41" t="s">
        <v>56</v>
      </c>
      <c r="C37" s="32">
        <v>-0.2</v>
      </c>
      <c r="D37" s="32">
        <v>-5.2</v>
      </c>
      <c r="E37" s="32">
        <v>-2.6</v>
      </c>
      <c r="F37" s="32">
        <v>-2.2999999999999998</v>
      </c>
      <c r="G37" s="32">
        <v>-4.9000000000000004</v>
      </c>
      <c r="H37" s="32">
        <v>1.9</v>
      </c>
      <c r="I37" s="32">
        <v>-2.2000000000000002</v>
      </c>
      <c r="J37" s="32">
        <v>-4.7</v>
      </c>
      <c r="K37" s="32">
        <v>-18</v>
      </c>
      <c r="L37" s="32">
        <v>1.1000000000000001</v>
      </c>
      <c r="M37" s="32">
        <v>-10.9</v>
      </c>
      <c r="N37" s="32">
        <v>-6.3</v>
      </c>
      <c r="P37" s="32">
        <v>-10.199999999999999</v>
      </c>
      <c r="Q37" s="32">
        <v>-9.8000000000000007</v>
      </c>
      <c r="R37" s="32">
        <v>-34</v>
      </c>
    </row>
    <row r="38" spans="1:30" s="32" customFormat="1" ht="21" customHeight="1" x14ac:dyDescent="0.5">
      <c r="A38" s="9"/>
      <c r="B38" s="41" t="s">
        <v>73</v>
      </c>
      <c r="C38" s="32">
        <v>46.8</v>
      </c>
      <c r="D38" s="32">
        <v>-4.2</v>
      </c>
      <c r="E38" s="32">
        <v>-42.3</v>
      </c>
      <c r="F38" s="32">
        <v>40.5</v>
      </c>
      <c r="G38" s="32">
        <v>9.5</v>
      </c>
      <c r="H38" s="32">
        <v>6.7</v>
      </c>
      <c r="I38" s="32">
        <v>223.3</v>
      </c>
      <c r="J38" s="32">
        <v>84.1</v>
      </c>
      <c r="K38" s="32">
        <v>1.2</v>
      </c>
      <c r="L38" s="32">
        <v>-3.3</v>
      </c>
      <c r="M38" s="32">
        <v>-32.700000000000003</v>
      </c>
      <c r="N38" s="32">
        <v>-45.1</v>
      </c>
      <c r="P38" s="32">
        <v>40.799999999999997</v>
      </c>
      <c r="Q38" s="32">
        <v>323.60000000000002</v>
      </c>
      <c r="R38" s="32">
        <v>-79.900000000000006</v>
      </c>
    </row>
    <row r="39" spans="1:30" s="32" customFormat="1" ht="21" customHeight="1" x14ac:dyDescent="0.5">
      <c r="A39" s="9"/>
      <c r="B39" s="41" t="s">
        <v>74</v>
      </c>
      <c r="C39" s="32">
        <v>-46.5</v>
      </c>
      <c r="D39" s="32">
        <v>-42.6</v>
      </c>
      <c r="E39" s="32">
        <v>-91.8</v>
      </c>
      <c r="F39" s="32">
        <v>-118.8</v>
      </c>
      <c r="G39" s="32">
        <v>-108.8</v>
      </c>
      <c r="H39" s="32">
        <v>-143.4</v>
      </c>
      <c r="I39" s="32">
        <v>-72.8</v>
      </c>
      <c r="J39" s="32">
        <v>-105.5</v>
      </c>
      <c r="K39" s="32">
        <v>-133.4</v>
      </c>
      <c r="L39" s="32">
        <v>-303.7</v>
      </c>
      <c r="M39" s="32">
        <v>-43.1</v>
      </c>
      <c r="N39" s="32">
        <v>-269.2</v>
      </c>
      <c r="P39" s="32">
        <v>-299.7</v>
      </c>
      <c r="Q39" s="32">
        <v>-430.4</v>
      </c>
      <c r="R39" s="32">
        <v>-749.4</v>
      </c>
    </row>
    <row r="40" spans="1:30" s="32" customFormat="1" ht="21" customHeight="1" x14ac:dyDescent="0.5">
      <c r="A40" s="9"/>
      <c r="B40" s="41" t="s">
        <v>125</v>
      </c>
      <c r="C40" s="32">
        <v>318.8</v>
      </c>
      <c r="D40" s="32">
        <v>366.1</v>
      </c>
      <c r="E40" s="32">
        <v>436.8</v>
      </c>
      <c r="F40" s="32">
        <v>457.2</v>
      </c>
      <c r="G40" s="32">
        <v>488.8</v>
      </c>
      <c r="H40" s="32">
        <v>425.8</v>
      </c>
      <c r="I40" s="32">
        <v>538.29999999999995</v>
      </c>
      <c r="J40" s="32">
        <v>605.70000000000005</v>
      </c>
      <c r="K40" s="32">
        <v>606.79999999999995</v>
      </c>
      <c r="L40" s="32">
        <v>538.9</v>
      </c>
      <c r="M40" s="32">
        <v>679.4</v>
      </c>
      <c r="N40" s="32">
        <v>941.9</v>
      </c>
      <c r="P40" s="32">
        <v>1578.9</v>
      </c>
      <c r="Q40" s="32">
        <v>2058.6999999999998</v>
      </c>
      <c r="R40" s="32">
        <v>2766.9</v>
      </c>
    </row>
    <row r="41" spans="1:30" s="32" customFormat="1" ht="21" customHeight="1" x14ac:dyDescent="0.5">
      <c r="A41" s="9"/>
      <c r="B41" s="41" t="s">
        <v>126</v>
      </c>
      <c r="C41" s="32">
        <v>-45</v>
      </c>
      <c r="D41" s="32">
        <v>-24.3</v>
      </c>
      <c r="E41" s="32">
        <v>-21.4</v>
      </c>
      <c r="F41" s="32">
        <v>-37.6</v>
      </c>
      <c r="G41" s="32">
        <v>-44.6</v>
      </c>
      <c r="H41" s="32">
        <v>-42</v>
      </c>
      <c r="I41" s="32">
        <v>-67.5</v>
      </c>
      <c r="J41" s="32">
        <v>-37</v>
      </c>
      <c r="K41" s="32">
        <v>-28.4</v>
      </c>
      <c r="L41" s="32">
        <v>-18.899999999999999</v>
      </c>
      <c r="M41" s="32">
        <v>-36</v>
      </c>
      <c r="N41" s="32">
        <v>-32.799999999999997</v>
      </c>
      <c r="P41" s="32">
        <v>-128.19999999999999</v>
      </c>
      <c r="Q41" s="32">
        <v>-191.1</v>
      </c>
      <c r="R41" s="32">
        <v>-116.1</v>
      </c>
    </row>
    <row r="42" spans="1:30" ht="21" customHeight="1" x14ac:dyDescent="0.5">
      <c r="A42" s="9"/>
      <c r="B42" s="41"/>
      <c r="C42" s="32"/>
      <c r="D42" s="32"/>
      <c r="E42" s="32"/>
      <c r="F42" s="32"/>
      <c r="G42" s="32"/>
      <c r="H42" s="32"/>
      <c r="I42" s="32"/>
      <c r="J42" s="32"/>
      <c r="K42" s="32"/>
      <c r="L42" s="32"/>
      <c r="M42" s="32"/>
      <c r="N42" s="32"/>
      <c r="O42" s="32"/>
      <c r="P42" s="32"/>
      <c r="Q42" s="32"/>
      <c r="R42" s="32"/>
      <c r="S42" s="2"/>
      <c r="U42" s="2"/>
      <c r="V42" s="2"/>
      <c r="W42" s="2"/>
      <c r="X42" s="2"/>
      <c r="Y42" s="2"/>
      <c r="Z42" s="2"/>
      <c r="AA42" s="2"/>
      <c r="AB42" s="2"/>
      <c r="AC42" s="2"/>
      <c r="AD42" s="2"/>
    </row>
    <row r="43" spans="1:30" s="3" customFormat="1" ht="21" customHeight="1" x14ac:dyDescent="0.5">
      <c r="A43" s="11"/>
      <c r="B43" s="23" t="s">
        <v>75</v>
      </c>
      <c r="C43" s="36">
        <v>-89.2</v>
      </c>
      <c r="D43" s="36">
        <v>1322.2</v>
      </c>
      <c r="E43" s="36">
        <v>1778.9</v>
      </c>
      <c r="F43" s="36">
        <v>595</v>
      </c>
      <c r="G43" s="36">
        <v>795.2</v>
      </c>
      <c r="H43" s="36">
        <v>714.6</v>
      </c>
      <c r="I43" s="36">
        <v>-169.1</v>
      </c>
      <c r="J43" s="36">
        <v>343</v>
      </c>
      <c r="K43" s="36">
        <v>1168.4000000000001</v>
      </c>
      <c r="L43" s="36">
        <v>832.5</v>
      </c>
      <c r="M43" s="36">
        <v>63.4</v>
      </c>
      <c r="N43" s="36">
        <v>-416.6</v>
      </c>
      <c r="O43" s="36"/>
      <c r="P43" s="36">
        <v>3606.9</v>
      </c>
      <c r="Q43" s="36">
        <v>1683.7</v>
      </c>
      <c r="R43" s="36">
        <v>1647.7</v>
      </c>
      <c r="S43"/>
      <c r="T43"/>
      <c r="U43" s="12"/>
      <c r="V43" s="12"/>
      <c r="W43" s="12"/>
      <c r="X43" s="12"/>
      <c r="Y43" s="12"/>
      <c r="Z43" s="12"/>
      <c r="AA43" s="12"/>
      <c r="AB43" s="12"/>
      <c r="AC43" s="12"/>
      <c r="AD43" s="12"/>
    </row>
    <row r="44" spans="1:30" ht="21" customHeight="1" x14ac:dyDescent="0.5">
      <c r="A44" s="9"/>
      <c r="B44" s="41"/>
      <c r="C44" s="32"/>
      <c r="D44" s="32"/>
      <c r="E44" s="32"/>
      <c r="F44" s="32"/>
      <c r="G44" s="32"/>
      <c r="H44" s="32"/>
      <c r="I44" s="32"/>
      <c r="J44" s="32"/>
      <c r="K44" s="32"/>
      <c r="L44" s="32"/>
      <c r="M44" s="32"/>
      <c r="N44" s="32"/>
      <c r="O44" s="32"/>
      <c r="P44" s="32"/>
      <c r="Q44" s="32"/>
      <c r="R44" s="32"/>
      <c r="U44" s="2"/>
      <c r="V44" s="2"/>
      <c r="W44" s="2"/>
      <c r="X44" s="2"/>
      <c r="Y44" s="2"/>
      <c r="Z44" s="2"/>
      <c r="AA44" s="2"/>
      <c r="AB44" s="2"/>
      <c r="AC44" s="2"/>
      <c r="AD44" s="2"/>
    </row>
    <row r="45" spans="1:30" ht="21" customHeight="1" x14ac:dyDescent="0.5">
      <c r="A45" s="9"/>
      <c r="B45" s="23" t="s">
        <v>76</v>
      </c>
      <c r="C45" s="36"/>
      <c r="D45" s="36"/>
      <c r="E45" s="36"/>
      <c r="F45" s="36"/>
      <c r="G45" s="36"/>
      <c r="H45" s="36"/>
      <c r="I45" s="36"/>
      <c r="J45" s="36"/>
      <c r="K45" s="36"/>
      <c r="L45" s="36"/>
      <c r="M45" s="36"/>
      <c r="N45" s="36"/>
      <c r="O45" s="36"/>
      <c r="P45" s="36"/>
      <c r="Q45" s="36"/>
      <c r="R45" s="36"/>
      <c r="U45" s="2"/>
      <c r="V45" s="2"/>
      <c r="W45" s="2"/>
      <c r="X45" s="2"/>
      <c r="Y45" s="2"/>
      <c r="Z45" s="2"/>
      <c r="AA45" s="2"/>
      <c r="AB45" s="2"/>
      <c r="AC45" s="2"/>
      <c r="AD45" s="2"/>
    </row>
    <row r="46" spans="1:30" ht="21" customHeight="1" x14ac:dyDescent="0.5">
      <c r="A46" s="9"/>
      <c r="B46" s="41" t="s">
        <v>77</v>
      </c>
      <c r="C46" s="32">
        <v>-334.4</v>
      </c>
      <c r="D46" s="32">
        <v>-190.3</v>
      </c>
      <c r="E46" s="32">
        <v>-86.3</v>
      </c>
      <c r="F46" s="32">
        <v>-472</v>
      </c>
      <c r="G46" s="32">
        <v>-136.80000000000001</v>
      </c>
      <c r="H46" s="32">
        <v>-168.8</v>
      </c>
      <c r="I46" s="32">
        <v>-47</v>
      </c>
      <c r="J46" s="32">
        <v>-65.099999999999994</v>
      </c>
      <c r="K46" s="32">
        <v>-340.3</v>
      </c>
      <c r="L46" s="32">
        <v>-196.2</v>
      </c>
      <c r="M46" s="32">
        <v>-55.3</v>
      </c>
      <c r="N46" s="32">
        <v>-144.4</v>
      </c>
      <c r="O46" s="32"/>
      <c r="P46" s="32">
        <v>-1083</v>
      </c>
      <c r="Q46" s="32">
        <v>-417.7</v>
      </c>
      <c r="R46" s="32">
        <v>-736.2</v>
      </c>
      <c r="U46" s="2"/>
      <c r="V46" s="2"/>
      <c r="W46" s="2"/>
      <c r="X46" s="2"/>
      <c r="Y46" s="2"/>
      <c r="Z46" s="2"/>
      <c r="AA46" s="2"/>
      <c r="AB46" s="2"/>
      <c r="AC46" s="2"/>
      <c r="AD46" s="2"/>
    </row>
    <row r="47" spans="1:30" ht="21" customHeight="1" x14ac:dyDescent="0.5">
      <c r="A47" s="9"/>
      <c r="B47" s="41" t="s">
        <v>78</v>
      </c>
      <c r="C47" s="32">
        <v>-42.1</v>
      </c>
      <c r="D47" s="32">
        <v>-34.200000000000003</v>
      </c>
      <c r="E47" s="32">
        <v>-63.7</v>
      </c>
      <c r="F47" s="32">
        <v>-75.7</v>
      </c>
      <c r="G47" s="32">
        <v>-105</v>
      </c>
      <c r="H47" s="32">
        <v>-48</v>
      </c>
      <c r="I47" s="32">
        <v>-62.2</v>
      </c>
      <c r="J47" s="32">
        <v>-90.2</v>
      </c>
      <c r="K47" s="32">
        <v>-76.099999999999994</v>
      </c>
      <c r="L47" s="32">
        <v>-136</v>
      </c>
      <c r="M47" s="32">
        <v>-121.1</v>
      </c>
      <c r="N47" s="32">
        <v>-140.9</v>
      </c>
      <c r="O47" s="32"/>
      <c r="P47" s="32">
        <v>-215.7</v>
      </c>
      <c r="Q47" s="32">
        <v>-305.5</v>
      </c>
      <c r="R47" s="32">
        <v>-474.1</v>
      </c>
      <c r="U47" s="2"/>
      <c r="V47" s="2"/>
      <c r="W47" s="2"/>
      <c r="X47" s="2"/>
      <c r="Y47" s="2"/>
      <c r="Z47" s="2"/>
      <c r="AA47" s="2"/>
      <c r="AB47" s="2"/>
      <c r="AC47" s="2"/>
      <c r="AD47" s="2"/>
    </row>
    <row r="48" spans="1:30" ht="21" customHeight="1" x14ac:dyDescent="0.5">
      <c r="A48" s="9"/>
      <c r="B48" s="41" t="s">
        <v>79</v>
      </c>
      <c r="C48" s="32">
        <v>0</v>
      </c>
      <c r="D48" s="32">
        <v>-9.5</v>
      </c>
      <c r="E48" s="32">
        <v>-4727.8999999999996</v>
      </c>
      <c r="F48" s="32">
        <v>0</v>
      </c>
      <c r="G48" s="32">
        <v>-41.9</v>
      </c>
      <c r="H48" s="32">
        <v>-20.5</v>
      </c>
      <c r="I48" s="32">
        <v>-7.5</v>
      </c>
      <c r="J48" s="32">
        <v>0</v>
      </c>
      <c r="K48" s="32">
        <v>0</v>
      </c>
      <c r="L48" s="32">
        <v>0</v>
      </c>
      <c r="M48" s="32">
        <v>0</v>
      </c>
      <c r="N48" s="32">
        <v>0</v>
      </c>
      <c r="O48" s="32"/>
      <c r="P48" s="32">
        <v>-4737.3999999999996</v>
      </c>
      <c r="Q48" s="32">
        <v>-69.8</v>
      </c>
      <c r="R48" s="32">
        <v>0</v>
      </c>
      <c r="U48" s="2"/>
      <c r="V48" s="2"/>
      <c r="W48" s="2"/>
      <c r="X48" s="2"/>
      <c r="Y48" s="2"/>
      <c r="Z48" s="2"/>
      <c r="AA48" s="2"/>
      <c r="AB48" s="2"/>
      <c r="AC48" s="2"/>
      <c r="AD48" s="2"/>
    </row>
    <row r="49" spans="1:30" ht="21" customHeight="1" x14ac:dyDescent="0.5">
      <c r="A49" s="9"/>
      <c r="B49" s="41" t="s">
        <v>80</v>
      </c>
      <c r="C49" s="32">
        <v>0</v>
      </c>
      <c r="D49" s="32">
        <v>0</v>
      </c>
      <c r="E49" s="32">
        <v>0</v>
      </c>
      <c r="F49" s="32">
        <v>0</v>
      </c>
      <c r="G49" s="32">
        <v>0</v>
      </c>
      <c r="H49" s="32">
        <v>0</v>
      </c>
      <c r="I49" s="32">
        <v>0</v>
      </c>
      <c r="J49" s="32">
        <v>-4.3</v>
      </c>
      <c r="K49" s="32">
        <v>0</v>
      </c>
      <c r="L49" s="32">
        <v>0</v>
      </c>
      <c r="M49" s="32">
        <v>0</v>
      </c>
      <c r="N49" s="32">
        <v>0</v>
      </c>
      <c r="O49" s="32"/>
      <c r="P49" s="32">
        <v>0</v>
      </c>
      <c r="Q49" s="32">
        <v>-4.3</v>
      </c>
      <c r="R49" s="32">
        <v>0</v>
      </c>
      <c r="U49" s="2"/>
      <c r="V49" s="2"/>
      <c r="W49" s="2"/>
      <c r="X49" s="2"/>
      <c r="Y49" s="2"/>
      <c r="Z49" s="2"/>
      <c r="AA49" s="2"/>
      <c r="AB49" s="2"/>
      <c r="AC49" s="2"/>
      <c r="AD49" s="2"/>
    </row>
    <row r="50" spans="1:30" ht="21" customHeight="1" x14ac:dyDescent="0.5">
      <c r="A50" s="9"/>
      <c r="B50" s="41" t="s">
        <v>121</v>
      </c>
      <c r="C50" s="32">
        <v>0</v>
      </c>
      <c r="D50" s="32">
        <v>3157.5</v>
      </c>
      <c r="E50" s="32">
        <v>1920.8</v>
      </c>
      <c r="F50" s="32">
        <v>292.7</v>
      </c>
      <c r="G50" s="32">
        <v>-480.7</v>
      </c>
      <c r="H50" s="32">
        <v>75.7</v>
      </c>
      <c r="I50" s="32">
        <v>-152.1</v>
      </c>
      <c r="J50" s="32">
        <v>-665.3</v>
      </c>
      <c r="K50" s="32">
        <v>253.5</v>
      </c>
      <c r="L50" s="32">
        <v>-147.19999999999999</v>
      </c>
      <c r="M50" s="32">
        <v>1494</v>
      </c>
      <c r="N50" s="32">
        <v>-1418.8</v>
      </c>
      <c r="O50" s="32"/>
      <c r="P50" s="32">
        <v>5371</v>
      </c>
      <c r="Q50" s="32">
        <v>-1222.4000000000001</v>
      </c>
      <c r="R50" s="32">
        <v>181.6</v>
      </c>
      <c r="U50" s="2"/>
      <c r="V50" s="2"/>
      <c r="W50" s="2"/>
      <c r="X50" s="2"/>
      <c r="Y50" s="2"/>
      <c r="Z50" s="2"/>
      <c r="AA50" s="2"/>
      <c r="AB50" s="2"/>
      <c r="AC50" s="2"/>
      <c r="AD50" s="2"/>
    </row>
    <row r="51" spans="1:30" ht="21" customHeight="1" x14ac:dyDescent="0.5">
      <c r="A51" s="9"/>
      <c r="B51" s="41" t="s">
        <v>116</v>
      </c>
      <c r="C51" s="32">
        <v>0</v>
      </c>
      <c r="D51" s="32">
        <v>-2480</v>
      </c>
      <c r="E51" s="32">
        <v>0</v>
      </c>
      <c r="F51" s="32">
        <v>0</v>
      </c>
      <c r="G51" s="32">
        <v>0</v>
      </c>
      <c r="H51" s="32">
        <v>-15</v>
      </c>
      <c r="I51" s="32">
        <v>0</v>
      </c>
      <c r="J51" s="32">
        <v>0</v>
      </c>
      <c r="K51" s="32">
        <v>0</v>
      </c>
      <c r="L51" s="32">
        <v>0</v>
      </c>
      <c r="M51" s="32">
        <v>0</v>
      </c>
      <c r="N51" s="32">
        <v>0</v>
      </c>
      <c r="O51" s="32"/>
      <c r="P51" s="32">
        <v>-2480</v>
      </c>
      <c r="Q51" s="32">
        <v>-15</v>
      </c>
      <c r="R51" s="32">
        <v>0</v>
      </c>
    </row>
    <row r="52" spans="1:30" ht="21" customHeight="1" x14ac:dyDescent="0.5">
      <c r="A52" s="9"/>
      <c r="B52" s="41" t="s">
        <v>122</v>
      </c>
      <c r="C52" s="32">
        <v>-213.7</v>
      </c>
      <c r="D52" s="32">
        <v>423.1</v>
      </c>
      <c r="E52" s="32">
        <v>0</v>
      </c>
      <c r="F52" s="32">
        <v>0</v>
      </c>
      <c r="G52" s="32">
        <v>0</v>
      </c>
      <c r="H52" s="32">
        <v>180.6</v>
      </c>
      <c r="I52" s="32">
        <v>2.9</v>
      </c>
      <c r="J52" s="32">
        <v>0</v>
      </c>
      <c r="K52" s="32">
        <v>218.1</v>
      </c>
      <c r="L52" s="32">
        <v>0</v>
      </c>
      <c r="M52" s="32">
        <v>0</v>
      </c>
      <c r="N52" s="32">
        <v>2.4</v>
      </c>
      <c r="O52" s="32"/>
      <c r="P52" s="32">
        <v>209.3</v>
      </c>
      <c r="Q52" s="32">
        <v>183.5</v>
      </c>
      <c r="R52" s="32">
        <v>220.5</v>
      </c>
      <c r="U52" s="2"/>
      <c r="V52" s="2"/>
      <c r="W52" s="2"/>
      <c r="X52" s="2"/>
      <c r="Y52" s="2"/>
      <c r="Z52" s="2"/>
      <c r="AA52" s="2"/>
      <c r="AB52" s="2"/>
      <c r="AC52" s="2"/>
      <c r="AD52" s="2"/>
    </row>
    <row r="53" spans="1:30" ht="21" customHeight="1" x14ac:dyDescent="0.5">
      <c r="A53" s="9"/>
      <c r="B53" s="41" t="s">
        <v>81</v>
      </c>
      <c r="C53" s="32">
        <v>0.1</v>
      </c>
      <c r="D53" s="32">
        <v>0</v>
      </c>
      <c r="E53" s="32">
        <v>-1.4</v>
      </c>
      <c r="F53" s="32">
        <v>1.4</v>
      </c>
      <c r="G53" s="32">
        <v>20.399999999999999</v>
      </c>
      <c r="H53" s="32">
        <v>0.2</v>
      </c>
      <c r="I53" s="32">
        <v>2.5</v>
      </c>
      <c r="J53" s="32">
        <v>3.9</v>
      </c>
      <c r="K53" s="32">
        <v>0.2</v>
      </c>
      <c r="L53" s="32">
        <v>0</v>
      </c>
      <c r="M53" s="32">
        <v>0.3</v>
      </c>
      <c r="N53" s="32">
        <v>0</v>
      </c>
      <c r="O53" s="32"/>
      <c r="P53" s="32">
        <v>0.1</v>
      </c>
      <c r="Q53" s="32">
        <v>27</v>
      </c>
      <c r="R53" s="32">
        <v>0.5</v>
      </c>
    </row>
    <row r="54" spans="1:30" ht="21" customHeight="1" x14ac:dyDescent="0.5">
      <c r="A54" s="9"/>
      <c r="B54" s="41" t="s">
        <v>82</v>
      </c>
      <c r="C54" s="32">
        <v>-35.700000000000003</v>
      </c>
      <c r="D54" s="32">
        <v>-2.9</v>
      </c>
      <c r="E54" s="32">
        <v>-2.9</v>
      </c>
      <c r="F54" s="32">
        <v>0</v>
      </c>
      <c r="G54" s="32">
        <v>-7.1</v>
      </c>
      <c r="H54" s="32">
        <v>-14.5</v>
      </c>
      <c r="I54" s="32">
        <v>-13.3</v>
      </c>
      <c r="J54" s="32">
        <v>-12</v>
      </c>
      <c r="K54" s="32">
        <v>-3.8</v>
      </c>
      <c r="L54" s="32">
        <v>-28.7</v>
      </c>
      <c r="M54" s="32">
        <v>-1.5</v>
      </c>
      <c r="N54" s="32">
        <v>-3.8</v>
      </c>
      <c r="O54" s="32"/>
      <c r="P54" s="32">
        <v>-41.5</v>
      </c>
      <c r="Q54" s="32">
        <v>-46.9</v>
      </c>
      <c r="R54" s="32">
        <v>-37.799999999999997</v>
      </c>
    </row>
    <row r="55" spans="1:30" ht="21" customHeight="1" x14ac:dyDescent="0.5">
      <c r="A55" s="9"/>
      <c r="B55" s="41"/>
      <c r="C55" s="32"/>
      <c r="D55" s="32"/>
      <c r="E55" s="32"/>
      <c r="F55" s="32"/>
      <c r="G55" s="32"/>
      <c r="H55" s="32"/>
      <c r="I55" s="32"/>
      <c r="J55" s="32"/>
      <c r="K55" s="32"/>
      <c r="L55" s="32"/>
      <c r="M55" s="32"/>
      <c r="N55" s="32"/>
      <c r="O55" s="32"/>
      <c r="P55" s="32"/>
      <c r="Q55" s="32"/>
      <c r="R55" s="32"/>
      <c r="U55" s="2"/>
      <c r="V55" s="2"/>
      <c r="W55" s="2"/>
      <c r="X55" s="2"/>
      <c r="Y55" s="2"/>
      <c r="Z55" s="2"/>
      <c r="AA55" s="2"/>
      <c r="AB55" s="2"/>
      <c r="AC55" s="2"/>
      <c r="AD55" s="2"/>
    </row>
    <row r="56" spans="1:30" ht="21" customHeight="1" x14ac:dyDescent="0.5">
      <c r="A56" s="9"/>
      <c r="B56" s="23" t="s">
        <v>83</v>
      </c>
      <c r="C56" s="36">
        <v>-625.9</v>
      </c>
      <c r="D56" s="36">
        <v>863.7</v>
      </c>
      <c r="E56" s="36">
        <v>-2961.4</v>
      </c>
      <c r="F56" s="36">
        <v>-253.6</v>
      </c>
      <c r="G56" s="36">
        <v>-751.1</v>
      </c>
      <c r="H56" s="36">
        <v>-10.3</v>
      </c>
      <c r="I56" s="36">
        <v>-276.7</v>
      </c>
      <c r="J56" s="36">
        <v>-833.1</v>
      </c>
      <c r="K56" s="36">
        <v>51.6</v>
      </c>
      <c r="L56" s="36">
        <v>-508.1</v>
      </c>
      <c r="M56" s="36">
        <v>1316.4</v>
      </c>
      <c r="N56" s="36">
        <v>-1705.4</v>
      </c>
      <c r="O56" s="36"/>
      <c r="P56" s="36">
        <v>-2977.2</v>
      </c>
      <c r="Q56" s="36">
        <v>-1871.1</v>
      </c>
      <c r="R56" s="36">
        <v>-845.4</v>
      </c>
      <c r="U56" s="2"/>
      <c r="V56" s="2"/>
      <c r="W56" s="2"/>
      <c r="X56" s="2"/>
      <c r="Y56" s="2"/>
      <c r="Z56" s="2"/>
      <c r="AA56" s="2"/>
      <c r="AB56" s="2"/>
      <c r="AC56" s="2"/>
      <c r="AD56" s="2"/>
    </row>
    <row r="57" spans="1:30" ht="21" customHeight="1" x14ac:dyDescent="0.5">
      <c r="A57" s="9"/>
      <c r="B57" s="41"/>
      <c r="C57" s="32"/>
      <c r="D57" s="32"/>
      <c r="E57" s="32"/>
      <c r="F57" s="32"/>
      <c r="G57" s="32"/>
      <c r="H57" s="32"/>
      <c r="I57" s="32"/>
      <c r="J57" s="32"/>
      <c r="K57" s="32"/>
      <c r="L57" s="32"/>
      <c r="M57" s="32"/>
      <c r="N57" s="32"/>
      <c r="O57" s="32"/>
      <c r="P57" s="32"/>
      <c r="Q57" s="32"/>
      <c r="R57" s="32"/>
      <c r="U57" s="2"/>
      <c r="V57" s="2"/>
      <c r="W57" s="2"/>
      <c r="X57" s="2"/>
      <c r="Y57" s="2"/>
      <c r="Z57" s="2"/>
      <c r="AA57" s="2"/>
      <c r="AB57" s="2"/>
      <c r="AC57" s="2"/>
      <c r="AD57" s="2"/>
    </row>
    <row r="58" spans="1:30" ht="21" customHeight="1" x14ac:dyDescent="0.5">
      <c r="A58" s="9"/>
      <c r="B58" s="23" t="s">
        <v>84</v>
      </c>
      <c r="C58" s="32"/>
      <c r="D58" s="32"/>
      <c r="E58" s="32"/>
      <c r="F58" s="32"/>
      <c r="G58" s="32"/>
      <c r="H58" s="32"/>
      <c r="I58" s="32"/>
      <c r="J58" s="32"/>
      <c r="K58" s="32"/>
      <c r="L58" s="32"/>
      <c r="M58" s="32"/>
      <c r="N58" s="32"/>
      <c r="O58" s="32"/>
      <c r="P58" s="32"/>
      <c r="Q58" s="32"/>
      <c r="R58" s="32"/>
      <c r="U58" s="2"/>
      <c r="V58" s="2"/>
      <c r="W58" s="2"/>
      <c r="X58" s="2"/>
      <c r="Y58" s="2"/>
      <c r="Z58" s="2"/>
      <c r="AA58" s="2"/>
      <c r="AB58" s="2"/>
      <c r="AC58" s="2"/>
      <c r="AD58" s="2"/>
    </row>
    <row r="59" spans="1:30" ht="21" customHeight="1" x14ac:dyDescent="0.5">
      <c r="A59" s="9"/>
      <c r="B59" s="41" t="s">
        <v>85</v>
      </c>
      <c r="C59" s="32">
        <v>1109</v>
      </c>
      <c r="D59" s="32">
        <v>4176.3999999999996</v>
      </c>
      <c r="E59" s="32">
        <v>700</v>
      </c>
      <c r="F59" s="32">
        <v>5714.9</v>
      </c>
      <c r="G59" s="32">
        <v>1500</v>
      </c>
      <c r="H59" s="32">
        <v>1250</v>
      </c>
      <c r="I59" s="32">
        <v>500</v>
      </c>
      <c r="J59" s="32">
        <v>250</v>
      </c>
      <c r="K59" s="32">
        <v>1050</v>
      </c>
      <c r="L59" s="32">
        <v>1748.2</v>
      </c>
      <c r="M59" s="32">
        <v>1137.7</v>
      </c>
      <c r="N59" s="32">
        <v>1245.7</v>
      </c>
      <c r="O59" s="32"/>
      <c r="P59" s="32">
        <v>11700.3</v>
      </c>
      <c r="Q59" s="32">
        <v>3500</v>
      </c>
      <c r="R59" s="32">
        <v>5181.6000000000004</v>
      </c>
      <c r="U59" s="2"/>
      <c r="V59" s="2"/>
      <c r="W59" s="2"/>
      <c r="X59" s="2"/>
      <c r="Y59" s="2"/>
      <c r="Z59" s="2"/>
      <c r="AA59" s="2"/>
      <c r="AB59" s="2"/>
      <c r="AC59" s="2"/>
      <c r="AD59" s="2"/>
    </row>
    <row r="60" spans="1:30" ht="21" customHeight="1" x14ac:dyDescent="0.5">
      <c r="A60" s="9"/>
      <c r="B60" s="41" t="s">
        <v>86</v>
      </c>
      <c r="C60" s="32">
        <v>-360</v>
      </c>
      <c r="D60" s="32">
        <v>-1148.2</v>
      </c>
      <c r="E60" s="32">
        <v>-1581.1</v>
      </c>
      <c r="F60" s="32">
        <v>-4162.8</v>
      </c>
      <c r="G60" s="32">
        <v>-1569.8</v>
      </c>
      <c r="H60" s="32">
        <v>-2028.8</v>
      </c>
      <c r="I60" s="32">
        <v>-1143.0999999999999</v>
      </c>
      <c r="J60" s="32">
        <v>-268.10000000000002</v>
      </c>
      <c r="K60" s="32">
        <v>-1580.6</v>
      </c>
      <c r="L60" s="32">
        <v>-1400.6</v>
      </c>
      <c r="M60" s="32">
        <v>-1000.5</v>
      </c>
      <c r="N60" s="32">
        <v>-508</v>
      </c>
      <c r="O60" s="32"/>
      <c r="P60" s="32">
        <v>-7252.2</v>
      </c>
      <c r="Q60" s="32">
        <v>-5009.8</v>
      </c>
      <c r="R60" s="32">
        <v>-4489.7</v>
      </c>
      <c r="U60" s="2"/>
      <c r="V60" s="2"/>
      <c r="W60" s="2"/>
      <c r="X60" s="2"/>
      <c r="Y60" s="2"/>
      <c r="Z60" s="2"/>
      <c r="AA60" s="2"/>
      <c r="AB60" s="2"/>
      <c r="AC60" s="2"/>
      <c r="AD60" s="2"/>
    </row>
    <row r="61" spans="1:30" ht="21" customHeight="1" x14ac:dyDescent="0.5">
      <c r="A61" s="9"/>
      <c r="B61" s="41" t="s">
        <v>87</v>
      </c>
      <c r="C61" s="32">
        <v>-810</v>
      </c>
      <c r="D61" s="32">
        <v>-810</v>
      </c>
      <c r="E61" s="32">
        <v>-733.3</v>
      </c>
      <c r="F61" s="32">
        <v>-414.3</v>
      </c>
      <c r="G61" s="32">
        <v>-312.5</v>
      </c>
      <c r="H61" s="32">
        <v>-312.5</v>
      </c>
      <c r="I61" s="32">
        <v>-312.5</v>
      </c>
      <c r="J61" s="32">
        <v>-312.5</v>
      </c>
      <c r="K61" s="32">
        <v>-332.5</v>
      </c>
      <c r="L61" s="32">
        <v>-312.5</v>
      </c>
      <c r="M61" s="32">
        <v>-317.5</v>
      </c>
      <c r="N61" s="32">
        <v>-70</v>
      </c>
      <c r="O61" s="32"/>
      <c r="P61" s="32">
        <v>-2767.6</v>
      </c>
      <c r="Q61" s="32">
        <v>-1250</v>
      </c>
      <c r="R61" s="32">
        <v>-1032.5</v>
      </c>
      <c r="U61" s="2"/>
      <c r="V61" s="2"/>
      <c r="W61" s="2"/>
      <c r="X61" s="2"/>
      <c r="Y61" s="2"/>
      <c r="Z61" s="2"/>
      <c r="AA61" s="2"/>
      <c r="AB61" s="2"/>
      <c r="AC61" s="2"/>
      <c r="AD61" s="2"/>
    </row>
    <row r="62" spans="1:30" ht="21" customHeight="1" x14ac:dyDescent="0.5">
      <c r="A62" s="9"/>
      <c r="B62" s="41" t="s">
        <v>88</v>
      </c>
      <c r="C62" s="32">
        <v>247.9</v>
      </c>
      <c r="D62" s="32">
        <v>336.3</v>
      </c>
      <c r="E62" s="32">
        <v>0</v>
      </c>
      <c r="F62" s="32">
        <v>0</v>
      </c>
      <c r="G62" s="32">
        <v>0</v>
      </c>
      <c r="H62" s="32">
        <v>0</v>
      </c>
      <c r="I62" s="32">
        <v>0</v>
      </c>
      <c r="J62" s="32">
        <v>0</v>
      </c>
      <c r="K62" s="32">
        <v>0</v>
      </c>
      <c r="L62" s="32">
        <v>0</v>
      </c>
      <c r="M62" s="32">
        <v>323.60000000000002</v>
      </c>
      <c r="N62" s="32">
        <v>241.1</v>
      </c>
      <c r="O62" s="32"/>
      <c r="P62" s="32">
        <v>584.20000000000005</v>
      </c>
      <c r="Q62" s="32">
        <v>0</v>
      </c>
      <c r="R62" s="32">
        <v>564.79999999999995</v>
      </c>
      <c r="U62" s="2"/>
      <c r="V62" s="2"/>
      <c r="W62" s="2"/>
      <c r="X62" s="2"/>
      <c r="Y62" s="2"/>
      <c r="Z62" s="2"/>
      <c r="AA62" s="2"/>
      <c r="AB62" s="2"/>
      <c r="AC62" s="2"/>
      <c r="AD62" s="2"/>
    </row>
    <row r="63" spans="1:30" ht="21" customHeight="1" x14ac:dyDescent="0.5">
      <c r="A63" s="9"/>
      <c r="B63" s="41" t="s">
        <v>89</v>
      </c>
      <c r="C63" s="32">
        <v>-32.1</v>
      </c>
      <c r="D63" s="32">
        <v>-13.1</v>
      </c>
      <c r="E63" s="32">
        <v>-17.600000000000001</v>
      </c>
      <c r="F63" s="32">
        <v>-20.8</v>
      </c>
      <c r="G63" s="32">
        <v>-26.1</v>
      </c>
      <c r="H63" s="32">
        <v>-19.3</v>
      </c>
      <c r="I63" s="32">
        <v>-34.700000000000003</v>
      </c>
      <c r="J63" s="32">
        <v>-19.7</v>
      </c>
      <c r="K63" s="32">
        <v>-21.8</v>
      </c>
      <c r="L63" s="32">
        <v>-18.899999999999999</v>
      </c>
      <c r="M63" s="32">
        <v>-30.4</v>
      </c>
      <c r="N63" s="32">
        <v>-1.6</v>
      </c>
      <c r="O63" s="32"/>
      <c r="P63" s="32">
        <v>-83.6</v>
      </c>
      <c r="Q63" s="32">
        <v>-99.8</v>
      </c>
      <c r="R63" s="32">
        <v>-72.8</v>
      </c>
      <c r="U63" s="2"/>
      <c r="V63" s="2"/>
      <c r="W63" s="2"/>
      <c r="X63" s="2"/>
      <c r="Y63" s="2"/>
      <c r="Z63" s="2"/>
      <c r="AA63" s="2"/>
      <c r="AB63" s="2"/>
      <c r="AC63" s="2"/>
      <c r="AD63" s="2"/>
    </row>
    <row r="64" spans="1:30" ht="21" customHeight="1" x14ac:dyDescent="0.5">
      <c r="A64" s="9"/>
      <c r="B64" s="41" t="s">
        <v>90</v>
      </c>
      <c r="C64" s="32">
        <v>0</v>
      </c>
      <c r="D64" s="32">
        <v>0</v>
      </c>
      <c r="E64" s="32">
        <v>0</v>
      </c>
      <c r="F64" s="32">
        <v>0</v>
      </c>
      <c r="G64" s="32">
        <v>0</v>
      </c>
      <c r="H64" s="32">
        <v>0</v>
      </c>
      <c r="I64" s="32">
        <v>0</v>
      </c>
      <c r="J64" s="32">
        <v>0</v>
      </c>
      <c r="K64" s="32">
        <v>0</v>
      </c>
      <c r="L64" s="32">
        <v>0</v>
      </c>
      <c r="M64" s="32">
        <v>0</v>
      </c>
      <c r="N64" s="32">
        <v>0</v>
      </c>
      <c r="O64" s="32"/>
      <c r="P64" s="32">
        <v>0</v>
      </c>
      <c r="Q64" s="32">
        <v>0</v>
      </c>
      <c r="R64" s="32">
        <v>0</v>
      </c>
      <c r="U64" s="2"/>
      <c r="V64" s="2"/>
      <c r="W64" s="2"/>
      <c r="X64" s="2"/>
      <c r="Y64" s="2"/>
      <c r="Z64" s="2"/>
      <c r="AA64" s="2"/>
      <c r="AB64" s="2"/>
      <c r="AC64" s="2"/>
      <c r="AD64" s="2"/>
    </row>
    <row r="65" spans="1:30" ht="21" customHeight="1" x14ac:dyDescent="0.5">
      <c r="A65" s="42"/>
      <c r="B65" s="41" t="s">
        <v>123</v>
      </c>
      <c r="C65" s="32">
        <v>-232.1</v>
      </c>
      <c r="D65" s="32">
        <v>-756.7</v>
      </c>
      <c r="E65" s="32">
        <v>0</v>
      </c>
      <c r="F65" s="32">
        <v>0</v>
      </c>
      <c r="G65" s="32">
        <v>0</v>
      </c>
      <c r="H65" s="32">
        <v>53.4</v>
      </c>
      <c r="I65" s="32">
        <v>0</v>
      </c>
      <c r="J65" s="32">
        <v>-53.4</v>
      </c>
      <c r="K65" s="32">
        <v>0</v>
      </c>
      <c r="L65" s="32">
        <v>0</v>
      </c>
      <c r="M65" s="32">
        <v>0</v>
      </c>
      <c r="N65" s="32">
        <v>-292.7</v>
      </c>
      <c r="O65" s="32"/>
      <c r="P65" s="32">
        <v>-988.8</v>
      </c>
      <c r="Q65" s="32">
        <v>0</v>
      </c>
      <c r="R65" s="32">
        <v>-292.7</v>
      </c>
    </row>
    <row r="66" spans="1:30" ht="21" customHeight="1" x14ac:dyDescent="0.5">
      <c r="A66" s="42"/>
      <c r="B66" s="41" t="s">
        <v>137</v>
      </c>
      <c r="C66" s="32">
        <v>0</v>
      </c>
      <c r="D66" s="32">
        <v>0</v>
      </c>
      <c r="E66" s="32">
        <v>0</v>
      </c>
      <c r="F66" s="32">
        <v>0</v>
      </c>
      <c r="G66" s="32">
        <v>53.4</v>
      </c>
      <c r="H66" s="32">
        <v>-53.4</v>
      </c>
      <c r="I66" s="32">
        <v>0</v>
      </c>
      <c r="J66" s="32">
        <v>53.4</v>
      </c>
      <c r="K66" s="32">
        <v>0</v>
      </c>
      <c r="L66" s="32">
        <v>0</v>
      </c>
      <c r="M66" s="32">
        <v>0</v>
      </c>
      <c r="N66" s="32">
        <v>0</v>
      </c>
      <c r="O66" s="32"/>
      <c r="P66" s="32">
        <v>0</v>
      </c>
      <c r="Q66" s="32">
        <v>53.4</v>
      </c>
      <c r="R66" s="32">
        <v>0</v>
      </c>
    </row>
    <row r="67" spans="1:30" ht="21" customHeight="1" x14ac:dyDescent="0.5">
      <c r="A67" s="9"/>
      <c r="B67" s="41" t="s">
        <v>91</v>
      </c>
      <c r="C67" s="32">
        <v>-0.3</v>
      </c>
      <c r="D67" s="32">
        <v>-0.3</v>
      </c>
      <c r="E67" s="32">
        <v>-0.3</v>
      </c>
      <c r="F67" s="32">
        <v>-0.4</v>
      </c>
      <c r="G67" s="32">
        <v>-0.3</v>
      </c>
      <c r="H67" s="32">
        <v>-0.4</v>
      </c>
      <c r="I67" s="32">
        <v>-0.3</v>
      </c>
      <c r="J67" s="32">
        <v>0.7</v>
      </c>
      <c r="K67" s="32">
        <v>-0.9</v>
      </c>
      <c r="L67" s="32">
        <v>-0.3</v>
      </c>
      <c r="M67" s="32">
        <v>-0.2</v>
      </c>
      <c r="N67" s="32">
        <v>-0.1</v>
      </c>
      <c r="O67" s="32"/>
      <c r="P67" s="32">
        <v>-1.3</v>
      </c>
      <c r="Q67" s="32">
        <v>-0.3</v>
      </c>
      <c r="R67" s="32">
        <v>-1.4</v>
      </c>
    </row>
    <row r="68" spans="1:30" ht="21" customHeight="1" x14ac:dyDescent="0.5">
      <c r="A68" s="9"/>
      <c r="B68" s="41" t="s">
        <v>92</v>
      </c>
      <c r="C68" s="32">
        <v>230.5</v>
      </c>
      <c r="D68" s="32">
        <v>0</v>
      </c>
      <c r="E68" s="32">
        <v>0</v>
      </c>
      <c r="F68" s="32">
        <v>0</v>
      </c>
      <c r="G68" s="32">
        <v>0</v>
      </c>
      <c r="H68" s="32">
        <v>0</v>
      </c>
      <c r="I68" s="32">
        <v>0</v>
      </c>
      <c r="J68" s="32">
        <v>0</v>
      </c>
      <c r="K68" s="32">
        <v>0</v>
      </c>
      <c r="L68" s="32">
        <v>0</v>
      </c>
      <c r="M68" s="32">
        <v>0</v>
      </c>
      <c r="N68" s="32">
        <v>0</v>
      </c>
      <c r="O68" s="32"/>
      <c r="P68" s="32">
        <v>230.5</v>
      </c>
      <c r="Q68" s="32">
        <v>0</v>
      </c>
      <c r="R68" s="32">
        <v>0</v>
      </c>
      <c r="U68" s="2"/>
      <c r="V68" s="2"/>
      <c r="W68" s="2"/>
      <c r="X68" s="2"/>
      <c r="Y68" s="2"/>
      <c r="Z68" s="2"/>
      <c r="AA68" s="2"/>
      <c r="AB68" s="2"/>
      <c r="AC68" s="2"/>
      <c r="AD68" s="2"/>
    </row>
    <row r="69" spans="1:30" ht="21" customHeight="1" x14ac:dyDescent="0.5">
      <c r="A69" s="9"/>
      <c r="B69" s="41" t="s">
        <v>93</v>
      </c>
      <c r="C69" s="32">
        <v>0</v>
      </c>
      <c r="D69" s="32">
        <v>-0.9</v>
      </c>
      <c r="E69" s="32">
        <v>-0.7</v>
      </c>
      <c r="F69" s="32">
        <v>-1.3</v>
      </c>
      <c r="G69" s="32">
        <v>-0.8</v>
      </c>
      <c r="H69" s="32">
        <v>-0.1</v>
      </c>
      <c r="I69" s="32">
        <v>-1.2</v>
      </c>
      <c r="J69" s="32">
        <v>-1.5</v>
      </c>
      <c r="K69" s="32">
        <v>-1.4</v>
      </c>
      <c r="L69" s="32">
        <v>-0.5</v>
      </c>
      <c r="M69" s="32">
        <v>-1.8</v>
      </c>
      <c r="N69" s="32">
        <v>-2.2000000000000002</v>
      </c>
      <c r="O69" s="32"/>
      <c r="P69" s="32">
        <v>-3</v>
      </c>
      <c r="Q69" s="32">
        <v>-3.6</v>
      </c>
      <c r="R69" s="32">
        <v>-6</v>
      </c>
    </row>
    <row r="70" spans="1:30" ht="21" customHeight="1" x14ac:dyDescent="0.5">
      <c r="A70" s="9"/>
      <c r="B70" s="41" t="s">
        <v>94</v>
      </c>
      <c r="C70" s="32">
        <v>0.9</v>
      </c>
      <c r="D70" s="32">
        <v>0</v>
      </c>
      <c r="E70" s="32">
        <v>0</v>
      </c>
      <c r="F70" s="32">
        <v>0</v>
      </c>
      <c r="G70" s="32">
        <v>0</v>
      </c>
      <c r="H70" s="32">
        <v>0</v>
      </c>
      <c r="I70" s="32">
        <v>0</v>
      </c>
      <c r="J70" s="32">
        <v>0</v>
      </c>
      <c r="K70" s="32">
        <v>0</v>
      </c>
      <c r="L70" s="32">
        <v>0</v>
      </c>
      <c r="M70" s="32">
        <v>0</v>
      </c>
      <c r="N70" s="32">
        <v>0</v>
      </c>
      <c r="O70" s="32"/>
      <c r="P70" s="32">
        <v>0.9</v>
      </c>
      <c r="Q70" s="32">
        <v>0</v>
      </c>
      <c r="R70" s="32">
        <v>0</v>
      </c>
      <c r="U70" s="2"/>
      <c r="V70" s="2"/>
      <c r="W70" s="2"/>
      <c r="X70" s="2"/>
      <c r="Y70" s="2"/>
      <c r="Z70" s="2"/>
      <c r="AA70" s="2"/>
      <c r="AB70" s="2"/>
      <c r="AC70" s="2"/>
      <c r="AD70" s="2"/>
    </row>
    <row r="71" spans="1:30" ht="21" customHeight="1" x14ac:dyDescent="0.5">
      <c r="A71" s="9"/>
      <c r="B71" s="21"/>
      <c r="C71" s="36"/>
      <c r="D71" s="36"/>
      <c r="E71" s="36"/>
      <c r="F71" s="36"/>
      <c r="G71" s="36"/>
      <c r="H71" s="36"/>
      <c r="I71" s="36"/>
      <c r="J71" s="36"/>
      <c r="K71" s="36"/>
      <c r="L71" s="36"/>
      <c r="M71" s="36"/>
      <c r="N71" s="36"/>
      <c r="O71" s="36"/>
      <c r="P71" s="36"/>
      <c r="Q71" s="36"/>
      <c r="R71" s="36"/>
    </row>
    <row r="72" spans="1:30" ht="21" customHeight="1" x14ac:dyDescent="0.5">
      <c r="A72" s="9"/>
      <c r="B72" s="21" t="s">
        <v>124</v>
      </c>
      <c r="C72" s="36">
        <v>153.9</v>
      </c>
      <c r="D72" s="36">
        <v>1783.3</v>
      </c>
      <c r="E72" s="36">
        <v>-1633.1</v>
      </c>
      <c r="F72" s="36">
        <v>1115.3</v>
      </c>
      <c r="G72" s="36">
        <v>-356.1</v>
      </c>
      <c r="H72" s="36">
        <v>-1111.0999999999999</v>
      </c>
      <c r="I72" s="36">
        <v>-991.9</v>
      </c>
      <c r="J72" s="36">
        <v>-351.1</v>
      </c>
      <c r="K72" s="36">
        <v>-887.3</v>
      </c>
      <c r="L72" s="36">
        <v>15.4</v>
      </c>
      <c r="M72" s="36">
        <v>111</v>
      </c>
      <c r="N72" s="36">
        <v>612.1</v>
      </c>
      <c r="O72" s="36"/>
      <c r="P72" s="36">
        <v>1419.4</v>
      </c>
      <c r="Q72" s="36">
        <v>-2810.1</v>
      </c>
      <c r="R72" s="36">
        <v>-148.80000000000001</v>
      </c>
      <c r="U72" s="2"/>
      <c r="V72" s="2"/>
      <c r="W72" s="2"/>
      <c r="X72" s="2"/>
      <c r="Y72" s="2"/>
      <c r="Z72" s="2"/>
      <c r="AA72" s="2"/>
      <c r="AB72" s="2"/>
      <c r="AC72" s="2"/>
      <c r="AD72" s="2"/>
    </row>
    <row r="73" spans="1:30" ht="21" customHeight="1" x14ac:dyDescent="0.5">
      <c r="A73" s="9"/>
      <c r="B73" s="33"/>
      <c r="C73" s="32"/>
      <c r="D73" s="32"/>
      <c r="E73" s="32"/>
      <c r="F73" s="32"/>
      <c r="G73" s="32"/>
      <c r="H73" s="32"/>
      <c r="I73" s="32"/>
      <c r="J73" s="32"/>
      <c r="K73" s="32"/>
      <c r="L73" s="32"/>
      <c r="M73" s="32"/>
      <c r="N73" s="32"/>
      <c r="O73" s="32"/>
      <c r="P73" s="32"/>
      <c r="Q73" s="32"/>
      <c r="R73" s="32"/>
      <c r="U73" s="2"/>
      <c r="V73" s="2"/>
      <c r="W73" s="2"/>
      <c r="X73" s="2"/>
      <c r="Y73" s="2"/>
      <c r="Z73" s="2"/>
      <c r="AA73" s="2"/>
      <c r="AB73" s="2"/>
      <c r="AC73" s="2"/>
      <c r="AD73" s="2"/>
    </row>
    <row r="74" spans="1:30" ht="21" customHeight="1" x14ac:dyDescent="0.5">
      <c r="A74" s="9"/>
      <c r="B74" s="41" t="s">
        <v>95</v>
      </c>
      <c r="C74" s="32">
        <v>-22.4</v>
      </c>
      <c r="D74" s="32">
        <v>39.9</v>
      </c>
      <c r="E74" s="32">
        <v>-15.1</v>
      </c>
      <c r="F74" s="32">
        <v>-2.9</v>
      </c>
      <c r="G74" s="32">
        <v>-14.1</v>
      </c>
      <c r="H74" s="32">
        <v>24.1</v>
      </c>
      <c r="I74" s="32">
        <v>-6</v>
      </c>
      <c r="J74" s="32">
        <v>10.5</v>
      </c>
      <c r="K74" s="32">
        <v>10.199999999999999</v>
      </c>
      <c r="L74" s="32">
        <v>7.3</v>
      </c>
      <c r="M74" s="32">
        <v>-0.5</v>
      </c>
      <c r="N74" s="32">
        <v>-6.7</v>
      </c>
      <c r="O74" s="32"/>
      <c r="P74" s="32">
        <v>-0.5</v>
      </c>
      <c r="Q74" s="32">
        <v>14.5</v>
      </c>
      <c r="R74" s="32">
        <v>10.3</v>
      </c>
    </row>
    <row r="75" spans="1:30" ht="21" customHeight="1" x14ac:dyDescent="0.5">
      <c r="A75" s="9"/>
      <c r="B75" s="37"/>
      <c r="C75" s="26"/>
      <c r="D75" s="26"/>
      <c r="E75" s="26"/>
      <c r="F75" s="26"/>
      <c r="G75" s="26"/>
      <c r="H75" s="26"/>
      <c r="I75" s="26"/>
      <c r="J75" s="26"/>
      <c r="K75" s="26"/>
      <c r="L75" s="26"/>
      <c r="M75" s="26"/>
      <c r="N75" s="26"/>
      <c r="O75" s="26"/>
      <c r="P75" s="26"/>
      <c r="Q75" s="26"/>
      <c r="R75" s="26"/>
    </row>
    <row r="76" spans="1:30" ht="21" customHeight="1" x14ac:dyDescent="0.5">
      <c r="A76" s="9"/>
      <c r="B76" s="21" t="s">
        <v>96</v>
      </c>
      <c r="C76" s="36">
        <v>-583.5</v>
      </c>
      <c r="D76" s="36">
        <v>4009.2</v>
      </c>
      <c r="E76" s="36">
        <v>-2830.8</v>
      </c>
      <c r="F76" s="36">
        <v>1453.8</v>
      </c>
      <c r="G76" s="36">
        <v>-326</v>
      </c>
      <c r="H76" s="36">
        <v>-382.8</v>
      </c>
      <c r="I76" s="36">
        <v>-1443.7</v>
      </c>
      <c r="J76" s="36">
        <v>-830.6</v>
      </c>
      <c r="K76" s="36">
        <v>343</v>
      </c>
      <c r="L76" s="36">
        <v>347.1</v>
      </c>
      <c r="M76" s="36">
        <v>1490.4</v>
      </c>
      <c r="N76" s="36">
        <v>-1516.7</v>
      </c>
      <c r="O76" s="36"/>
      <c r="P76" s="36">
        <v>2048.6999999999998</v>
      </c>
      <c r="Q76" s="36">
        <v>-2983</v>
      </c>
      <c r="R76" s="36">
        <v>663.8</v>
      </c>
      <c r="U76" s="2"/>
      <c r="V76" s="2"/>
      <c r="W76" s="2"/>
      <c r="X76" s="2"/>
      <c r="Y76" s="2"/>
      <c r="Z76" s="2"/>
      <c r="AA76" s="2"/>
      <c r="AB76" s="2"/>
      <c r="AC76" s="2"/>
      <c r="AD76" s="2"/>
    </row>
    <row r="77" spans="1:30" ht="21" customHeight="1" x14ac:dyDescent="0.5">
      <c r="A77" s="9"/>
      <c r="B77" s="37"/>
      <c r="C77" s="26"/>
      <c r="D77" s="26"/>
      <c r="E77" s="26"/>
      <c r="F77" s="26"/>
      <c r="G77" s="26"/>
      <c r="H77" s="26"/>
      <c r="I77" s="26"/>
      <c r="J77" s="26"/>
      <c r="K77" s="26"/>
      <c r="L77" s="26"/>
      <c r="M77" s="26"/>
      <c r="N77" s="26"/>
      <c r="O77" s="26"/>
      <c r="P77" s="26"/>
      <c r="Q77" s="26"/>
      <c r="R77" s="26"/>
    </row>
    <row r="78" spans="1:30" ht="21" customHeight="1" x14ac:dyDescent="0.5">
      <c r="A78" s="9"/>
      <c r="B78" s="41" t="s">
        <v>97</v>
      </c>
      <c r="C78" s="32">
        <v>2447</v>
      </c>
      <c r="D78" s="32">
        <v>1863.5</v>
      </c>
      <c r="E78" s="32">
        <v>5872.7</v>
      </c>
      <c r="F78" s="32">
        <v>3041.9</v>
      </c>
      <c r="G78" s="32">
        <v>4495.6000000000004</v>
      </c>
      <c r="H78" s="32">
        <v>4169.6000000000004</v>
      </c>
      <c r="I78" s="32">
        <v>3786.8</v>
      </c>
      <c r="J78" s="32">
        <v>2343.1999999999998</v>
      </c>
      <c r="K78" s="32">
        <v>1512.6</v>
      </c>
      <c r="L78" s="32">
        <v>1855.6</v>
      </c>
      <c r="M78" s="32">
        <v>2202.6999999999998</v>
      </c>
      <c r="N78" s="32">
        <v>3693.1</v>
      </c>
      <c r="O78" s="32"/>
      <c r="P78" s="32">
        <v>2447</v>
      </c>
      <c r="Q78" s="32">
        <v>4495.6000000000004</v>
      </c>
      <c r="R78" s="32">
        <v>1512.6</v>
      </c>
    </row>
    <row r="79" spans="1:30" ht="21" customHeight="1" x14ac:dyDescent="0.5">
      <c r="A79" s="9"/>
      <c r="B79" s="41" t="s">
        <v>98</v>
      </c>
      <c r="C79" s="32">
        <v>1863.5</v>
      </c>
      <c r="D79" s="32">
        <v>5872.7</v>
      </c>
      <c r="E79" s="32">
        <v>3041.9</v>
      </c>
      <c r="F79" s="32">
        <v>4495.6000000000004</v>
      </c>
      <c r="G79" s="32">
        <v>4169.6000000000004</v>
      </c>
      <c r="H79" s="32">
        <v>3786.8</v>
      </c>
      <c r="I79" s="32">
        <v>2343.1999999999998</v>
      </c>
      <c r="J79" s="32">
        <v>1512.6</v>
      </c>
      <c r="K79" s="32">
        <v>1855.6</v>
      </c>
      <c r="L79" s="32">
        <v>2202.6999999999998</v>
      </c>
      <c r="M79" s="32">
        <v>3693.1</v>
      </c>
      <c r="N79" s="32">
        <v>2176.4</v>
      </c>
      <c r="O79" s="32"/>
      <c r="P79" s="32">
        <v>4495.6000000000004</v>
      </c>
      <c r="Q79" s="32">
        <v>1512.6</v>
      </c>
      <c r="R79" s="32">
        <v>2176.4</v>
      </c>
    </row>
    <row r="80" spans="1:30" ht="21" customHeight="1" x14ac:dyDescent="0.5">
      <c r="B80" s="37"/>
      <c r="C80" s="26"/>
      <c r="D80" s="26"/>
      <c r="E80" s="26"/>
      <c r="F80" s="26"/>
      <c r="G80" s="26"/>
      <c r="H80" s="26"/>
      <c r="I80" s="26"/>
      <c r="J80" s="26"/>
      <c r="K80" s="26"/>
      <c r="L80" s="26"/>
      <c r="M80" s="26"/>
      <c r="N80" s="26"/>
      <c r="O80" s="26"/>
      <c r="P80" s="26"/>
      <c r="Q80" s="26"/>
      <c r="R80" s="26"/>
    </row>
    <row r="81" spans="2:18" ht="21" customHeight="1" x14ac:dyDescent="0.5">
      <c r="B81" s="37"/>
      <c r="C81" s="26"/>
      <c r="D81" s="26"/>
      <c r="E81" s="26"/>
      <c r="F81" s="26"/>
      <c r="G81" s="26"/>
      <c r="H81" s="26"/>
      <c r="I81" s="26"/>
      <c r="J81" s="26"/>
      <c r="K81" s="26"/>
      <c r="L81" s="26"/>
      <c r="M81" s="26"/>
      <c r="N81" s="26"/>
      <c r="O81" s="26"/>
      <c r="P81" s="26"/>
      <c r="Q81" s="26"/>
      <c r="R81" s="26"/>
    </row>
    <row r="82" spans="2:18" ht="21" hidden="1" customHeight="1" x14ac:dyDescent="0.5">
      <c r="B82" s="37"/>
      <c r="C82" s="26"/>
      <c r="D82" s="26"/>
      <c r="E82" s="26"/>
      <c r="F82" s="26"/>
      <c r="G82" s="26"/>
      <c r="H82" s="26"/>
      <c r="I82" s="26"/>
      <c r="J82" s="26"/>
      <c r="K82" s="26"/>
      <c r="L82" s="26"/>
      <c r="M82" s="26"/>
      <c r="N82" s="26"/>
      <c r="O82" s="26"/>
      <c r="P82" s="26"/>
      <c r="Q82" s="26"/>
      <c r="R82" s="26"/>
    </row>
    <row r="83" spans="2:18" ht="21" hidden="1" customHeight="1" x14ac:dyDescent="0.5">
      <c r="B83" s="37"/>
      <c r="C83" s="26"/>
      <c r="D83" s="26"/>
      <c r="E83" s="26"/>
      <c r="F83" s="26"/>
      <c r="G83" s="26"/>
      <c r="H83" s="26"/>
      <c r="I83" s="26"/>
      <c r="J83" s="26"/>
      <c r="K83" s="26"/>
      <c r="L83" s="26"/>
      <c r="M83" s="26"/>
      <c r="N83" s="26"/>
      <c r="O83" s="26"/>
      <c r="P83" s="26"/>
      <c r="Q83" s="26"/>
      <c r="R83" s="26"/>
    </row>
    <row r="84" spans="2:18" ht="21" hidden="1" customHeight="1" x14ac:dyDescent="0.5">
      <c r="B84" s="37"/>
      <c r="C84" s="26"/>
      <c r="D84" s="26"/>
      <c r="E84" s="26"/>
      <c r="F84" s="26"/>
      <c r="G84" s="26"/>
      <c r="H84" s="26"/>
      <c r="I84" s="26"/>
      <c r="J84" s="26"/>
      <c r="K84" s="26"/>
      <c r="L84" s="26"/>
      <c r="M84" s="26"/>
      <c r="N84" s="26"/>
      <c r="O84" s="26"/>
      <c r="P84" s="26"/>
      <c r="Q84" s="26"/>
      <c r="R84" s="26"/>
    </row>
    <row r="85" spans="2:18" ht="21" hidden="1" customHeight="1" x14ac:dyDescent="0.5">
      <c r="B85" s="37"/>
      <c r="C85" s="26"/>
      <c r="D85" s="26"/>
      <c r="E85" s="26"/>
      <c r="F85" s="26"/>
      <c r="G85" s="26"/>
      <c r="H85" s="26"/>
      <c r="I85" s="26"/>
      <c r="J85" s="26"/>
      <c r="K85" s="26"/>
      <c r="L85" s="26"/>
      <c r="M85" s="26"/>
      <c r="N85" s="26"/>
      <c r="O85" s="26"/>
      <c r="P85" s="26"/>
      <c r="Q85" s="26"/>
      <c r="R85" s="26"/>
    </row>
    <row r="86" spans="2:18" ht="21" hidden="1" customHeight="1" x14ac:dyDescent="0.5">
      <c r="B86" s="37"/>
      <c r="C86" s="26"/>
      <c r="D86" s="26"/>
      <c r="E86" s="26"/>
      <c r="F86" s="26"/>
      <c r="G86" s="26"/>
      <c r="H86" s="26"/>
      <c r="I86" s="26"/>
      <c r="J86" s="26"/>
      <c r="K86" s="26"/>
      <c r="L86" s="26"/>
      <c r="M86" s="26"/>
      <c r="N86" s="26"/>
      <c r="O86" s="26"/>
      <c r="P86" s="26"/>
      <c r="Q86" s="26"/>
      <c r="R86" s="26"/>
    </row>
    <row r="87" spans="2:18" ht="21" hidden="1" customHeight="1" x14ac:dyDescent="0.5">
      <c r="B87" s="37"/>
      <c r="C87" s="26"/>
      <c r="D87" s="26"/>
      <c r="E87" s="26"/>
      <c r="F87" s="26"/>
      <c r="G87" s="26"/>
      <c r="H87" s="26"/>
      <c r="I87" s="26"/>
      <c r="J87" s="26"/>
      <c r="K87" s="26"/>
      <c r="L87" s="26"/>
      <c r="M87" s="26"/>
      <c r="N87" s="26"/>
      <c r="O87" s="26"/>
      <c r="P87" s="26"/>
      <c r="Q87" s="26"/>
      <c r="R87" s="26"/>
    </row>
    <row r="88" spans="2:18" ht="21" hidden="1" customHeight="1" x14ac:dyDescent="0.5">
      <c r="B88" s="37"/>
      <c r="C88" s="26"/>
      <c r="D88" s="26"/>
      <c r="E88" s="26"/>
      <c r="F88" s="26"/>
      <c r="G88" s="26"/>
      <c r="H88" s="26"/>
      <c r="I88" s="26"/>
      <c r="J88" s="26"/>
      <c r="K88" s="26"/>
      <c r="L88" s="26"/>
      <c r="M88" s="26"/>
      <c r="N88" s="26"/>
      <c r="O88" s="26"/>
      <c r="P88" s="26"/>
      <c r="Q88" s="26"/>
      <c r="R88" s="26"/>
    </row>
    <row r="89" spans="2:18" ht="21" hidden="1" customHeight="1" x14ac:dyDescent="0.5">
      <c r="B89" s="37"/>
      <c r="C89" s="26"/>
      <c r="D89" s="26"/>
      <c r="E89" s="26"/>
      <c r="F89" s="26"/>
      <c r="G89" s="26"/>
      <c r="H89" s="26"/>
      <c r="I89" s="26"/>
      <c r="J89" s="26"/>
      <c r="K89" s="26"/>
      <c r="L89" s="26"/>
      <c r="M89" s="26"/>
      <c r="N89" s="26"/>
      <c r="O89" s="26"/>
      <c r="P89" s="26"/>
      <c r="Q89" s="26"/>
      <c r="R89" s="26"/>
    </row>
    <row r="90" spans="2:18" ht="21" hidden="1" customHeight="1" x14ac:dyDescent="0.5">
      <c r="B90" s="37"/>
      <c r="C90" s="26"/>
      <c r="D90" s="26"/>
      <c r="E90" s="26"/>
      <c r="F90" s="26"/>
      <c r="G90" s="26"/>
      <c r="H90" s="26"/>
      <c r="I90" s="26"/>
      <c r="J90" s="26"/>
      <c r="K90" s="26"/>
      <c r="L90" s="26"/>
      <c r="M90" s="26"/>
      <c r="N90" s="26"/>
      <c r="O90" s="26"/>
      <c r="P90" s="26"/>
      <c r="Q90" s="26"/>
      <c r="R90" s="26"/>
    </row>
    <row r="91" spans="2:18" ht="21" hidden="1" customHeight="1" x14ac:dyDescent="0.5">
      <c r="B91" s="37"/>
      <c r="C91" s="26"/>
      <c r="D91" s="26"/>
      <c r="E91" s="26"/>
      <c r="F91" s="26"/>
      <c r="G91" s="26"/>
      <c r="H91" s="26"/>
      <c r="I91" s="26"/>
      <c r="J91" s="26"/>
      <c r="K91" s="26"/>
      <c r="L91" s="26"/>
      <c r="M91" s="26"/>
      <c r="N91" s="26"/>
      <c r="O91" s="26"/>
      <c r="P91" s="26"/>
      <c r="Q91" s="26"/>
      <c r="R91" s="26"/>
    </row>
    <row r="92" spans="2:18" ht="21" hidden="1" customHeight="1" x14ac:dyDescent="0.5">
      <c r="B92" s="37"/>
      <c r="C92" s="26"/>
      <c r="D92" s="26"/>
      <c r="E92" s="26"/>
      <c r="F92" s="26"/>
      <c r="G92" s="26"/>
      <c r="H92" s="26"/>
      <c r="I92" s="26"/>
      <c r="J92" s="26"/>
      <c r="K92" s="26"/>
      <c r="L92" s="26"/>
      <c r="M92" s="26"/>
      <c r="N92" s="26"/>
      <c r="O92" s="26"/>
      <c r="P92" s="26"/>
      <c r="Q92" s="26"/>
      <c r="R92" s="26"/>
    </row>
    <row r="93" spans="2:18" ht="21" hidden="1" customHeight="1" x14ac:dyDescent="0.5">
      <c r="B93" s="37"/>
      <c r="C93" s="26"/>
      <c r="D93" s="26"/>
      <c r="E93" s="26"/>
      <c r="F93" s="26"/>
      <c r="G93" s="26"/>
      <c r="H93" s="26"/>
      <c r="I93" s="26"/>
      <c r="J93" s="26"/>
      <c r="K93" s="26"/>
      <c r="L93" s="26"/>
      <c r="M93" s="26"/>
      <c r="N93" s="26"/>
      <c r="O93" s="26"/>
      <c r="P93" s="26"/>
      <c r="Q93" s="26"/>
      <c r="R93" s="26"/>
    </row>
    <row r="94" spans="2:18" ht="21" hidden="1" customHeight="1" x14ac:dyDescent="0.5">
      <c r="B94" s="37"/>
      <c r="C94" s="26"/>
      <c r="D94" s="26"/>
      <c r="E94" s="26"/>
      <c r="F94" s="26"/>
      <c r="G94" s="26"/>
      <c r="H94" s="26"/>
      <c r="I94" s="26"/>
      <c r="J94" s="26"/>
      <c r="K94" s="26"/>
      <c r="L94" s="26"/>
      <c r="M94" s="26"/>
      <c r="N94" s="26"/>
      <c r="O94" s="26"/>
      <c r="P94" s="26"/>
      <c r="Q94" s="26"/>
      <c r="R94" s="26"/>
    </row>
    <row r="95" spans="2:18" ht="21" hidden="1" customHeight="1" x14ac:dyDescent="0.5">
      <c r="B95" s="37"/>
      <c r="C95" s="26"/>
      <c r="D95" s="26"/>
      <c r="E95" s="26"/>
      <c r="F95" s="26"/>
      <c r="G95" s="26"/>
      <c r="H95" s="26"/>
      <c r="I95" s="26"/>
      <c r="J95" s="26"/>
      <c r="K95" s="26"/>
      <c r="L95" s="26"/>
      <c r="M95" s="26"/>
      <c r="N95" s="26"/>
      <c r="O95" s="26"/>
      <c r="P95" s="26"/>
      <c r="Q95" s="26"/>
      <c r="R95" s="26"/>
    </row>
    <row r="96" spans="2:18" ht="21" hidden="1" customHeight="1" x14ac:dyDescent="0.5">
      <c r="B96" s="37"/>
      <c r="C96" s="26"/>
      <c r="D96" s="26"/>
      <c r="E96" s="26"/>
      <c r="F96" s="26"/>
      <c r="G96" s="26"/>
      <c r="H96" s="26"/>
      <c r="I96" s="26"/>
      <c r="J96" s="26"/>
      <c r="K96" s="26"/>
      <c r="L96" s="26"/>
      <c r="M96" s="26"/>
      <c r="N96" s="26"/>
      <c r="O96" s="26"/>
      <c r="P96" s="26"/>
      <c r="Q96" s="26"/>
      <c r="R96" s="26"/>
    </row>
    <row r="97" spans="2:18" ht="21" hidden="1" customHeight="1" x14ac:dyDescent="0.5">
      <c r="B97" s="37"/>
      <c r="C97" s="26"/>
      <c r="D97" s="26"/>
      <c r="E97" s="26"/>
      <c r="F97" s="26"/>
      <c r="G97" s="26"/>
      <c r="H97" s="26"/>
      <c r="I97" s="26"/>
      <c r="J97" s="26"/>
      <c r="K97" s="26"/>
      <c r="L97" s="26"/>
      <c r="M97" s="26"/>
      <c r="N97" s="26"/>
      <c r="O97" s="26"/>
      <c r="P97" s="26"/>
      <c r="Q97" s="26"/>
      <c r="R97" s="26"/>
    </row>
    <row r="98" spans="2:18" ht="21" hidden="1" customHeight="1" x14ac:dyDescent="0.5">
      <c r="B98" s="37"/>
      <c r="C98" s="26"/>
      <c r="D98" s="26"/>
      <c r="E98" s="26"/>
      <c r="F98" s="26"/>
      <c r="G98" s="26"/>
      <c r="H98" s="26"/>
      <c r="I98" s="26"/>
      <c r="J98" s="26"/>
      <c r="K98" s="26"/>
      <c r="L98" s="26"/>
      <c r="M98" s="26"/>
      <c r="N98" s="26"/>
      <c r="O98" s="26"/>
      <c r="P98" s="26"/>
      <c r="Q98" s="26"/>
      <c r="R98" s="26"/>
    </row>
    <row r="99" spans="2:18" ht="21" hidden="1" customHeight="1" x14ac:dyDescent="0.5">
      <c r="B99" s="37"/>
      <c r="C99" s="26"/>
      <c r="D99" s="26"/>
      <c r="E99" s="26"/>
      <c r="F99" s="26"/>
      <c r="G99" s="26"/>
      <c r="H99" s="26"/>
      <c r="I99" s="26"/>
      <c r="J99" s="26"/>
      <c r="K99" s="26"/>
      <c r="L99" s="26"/>
      <c r="M99" s="26"/>
      <c r="N99" s="26"/>
      <c r="O99" s="26"/>
      <c r="P99" s="26"/>
      <c r="Q99" s="26"/>
      <c r="R99" s="26"/>
    </row>
    <row r="100" spans="2:18" ht="21" hidden="1" customHeight="1" x14ac:dyDescent="0.5">
      <c r="B100" s="37"/>
      <c r="C100" s="26"/>
      <c r="D100" s="26"/>
      <c r="E100" s="26"/>
      <c r="F100" s="26"/>
      <c r="G100" s="26"/>
      <c r="H100" s="26"/>
      <c r="I100" s="26"/>
      <c r="J100" s="26"/>
      <c r="K100" s="26"/>
      <c r="L100" s="26"/>
      <c r="M100" s="26"/>
      <c r="N100" s="26"/>
      <c r="O100" s="26"/>
      <c r="P100" s="26"/>
      <c r="Q100" s="26"/>
      <c r="R100" s="26"/>
    </row>
    <row r="101" spans="2:18" ht="21" hidden="1" customHeight="1" x14ac:dyDescent="0.5">
      <c r="B101" s="37"/>
      <c r="C101" s="26"/>
      <c r="D101" s="26"/>
      <c r="E101" s="26"/>
      <c r="F101" s="26"/>
      <c r="G101" s="26"/>
      <c r="H101" s="26"/>
      <c r="I101" s="26"/>
      <c r="J101" s="26"/>
      <c r="K101" s="26"/>
      <c r="L101" s="26"/>
      <c r="M101" s="26"/>
      <c r="N101" s="26"/>
      <c r="O101" s="26"/>
      <c r="P101" s="26"/>
      <c r="Q101" s="26"/>
      <c r="R101" s="26"/>
    </row>
    <row r="102" spans="2:18" ht="21" hidden="1" customHeight="1" x14ac:dyDescent="0.5">
      <c r="B102" s="37"/>
      <c r="C102" s="26"/>
      <c r="D102" s="26"/>
      <c r="E102" s="26"/>
      <c r="F102" s="26"/>
      <c r="G102" s="26"/>
      <c r="H102" s="26"/>
      <c r="I102" s="26"/>
      <c r="J102" s="26"/>
      <c r="K102" s="26"/>
      <c r="L102" s="26"/>
      <c r="M102" s="26"/>
      <c r="N102" s="26"/>
      <c r="O102" s="26"/>
      <c r="P102" s="26"/>
      <c r="Q102" s="26"/>
      <c r="R102" s="26"/>
    </row>
    <row r="103" spans="2:18" ht="21" hidden="1" customHeight="1" x14ac:dyDescent="0.5">
      <c r="B103" s="37"/>
      <c r="C103" s="26"/>
      <c r="D103" s="26"/>
      <c r="E103" s="26"/>
      <c r="F103" s="26"/>
      <c r="G103" s="26"/>
      <c r="H103" s="26"/>
      <c r="I103" s="26"/>
      <c r="J103" s="26"/>
      <c r="K103" s="26"/>
      <c r="L103" s="26"/>
      <c r="M103" s="26"/>
      <c r="N103" s="26"/>
      <c r="O103" s="26"/>
      <c r="P103" s="26"/>
      <c r="Q103" s="26"/>
      <c r="R103" s="26"/>
    </row>
    <row r="104" spans="2:18" ht="21" hidden="1" customHeight="1" x14ac:dyDescent="0.5">
      <c r="B104" s="37"/>
      <c r="C104" s="26"/>
      <c r="D104" s="26"/>
      <c r="E104" s="26"/>
      <c r="F104" s="26"/>
      <c r="G104" s="26"/>
      <c r="H104" s="26"/>
      <c r="I104" s="26"/>
      <c r="J104" s="26"/>
      <c r="K104" s="26"/>
      <c r="L104" s="26"/>
      <c r="M104" s="26"/>
      <c r="N104" s="26"/>
      <c r="O104" s="26"/>
      <c r="P104" s="26"/>
      <c r="Q104" s="26"/>
      <c r="R104" s="26"/>
    </row>
    <row r="105" spans="2:18" ht="21" hidden="1" customHeight="1" x14ac:dyDescent="0.5">
      <c r="B105" s="37"/>
      <c r="C105" s="26"/>
      <c r="D105" s="26"/>
      <c r="E105" s="26"/>
      <c r="F105" s="26"/>
      <c r="G105" s="26"/>
      <c r="H105" s="26"/>
      <c r="I105" s="26"/>
      <c r="J105" s="26"/>
      <c r="K105" s="26"/>
      <c r="L105" s="26"/>
      <c r="M105" s="26"/>
      <c r="N105" s="26"/>
      <c r="O105" s="26"/>
      <c r="P105" s="26"/>
      <c r="Q105" s="26"/>
      <c r="R105" s="26"/>
    </row>
    <row r="106" spans="2:18" ht="21" hidden="1" customHeight="1" x14ac:dyDescent="0.5">
      <c r="B106" s="37"/>
      <c r="C106" s="26"/>
      <c r="D106" s="26"/>
      <c r="E106" s="26"/>
      <c r="F106" s="26"/>
      <c r="G106" s="26"/>
      <c r="H106" s="26"/>
      <c r="I106" s="26"/>
      <c r="J106" s="26"/>
      <c r="K106" s="26"/>
      <c r="L106" s="26"/>
      <c r="M106" s="26"/>
      <c r="N106" s="26"/>
      <c r="O106" s="26"/>
      <c r="P106" s="26"/>
      <c r="Q106" s="26"/>
      <c r="R106" s="26"/>
    </row>
    <row r="107" spans="2:18" ht="21" hidden="1" customHeight="1" x14ac:dyDescent="0.5">
      <c r="B107" s="37"/>
      <c r="C107" s="26"/>
      <c r="D107" s="26"/>
      <c r="E107" s="26"/>
      <c r="F107" s="26"/>
      <c r="G107" s="26"/>
      <c r="H107" s="26"/>
      <c r="I107" s="26"/>
      <c r="J107" s="26"/>
      <c r="K107" s="26"/>
      <c r="L107" s="26"/>
      <c r="M107" s="26"/>
      <c r="N107" s="26"/>
      <c r="O107" s="26"/>
      <c r="P107" s="26"/>
      <c r="Q107" s="26"/>
      <c r="R107" s="26"/>
    </row>
    <row r="108" spans="2:18" ht="21" hidden="1" customHeight="1" x14ac:dyDescent="0.5">
      <c r="B108" s="37"/>
      <c r="C108" s="26"/>
      <c r="D108" s="26"/>
      <c r="E108" s="26"/>
      <c r="F108" s="26"/>
      <c r="G108" s="26"/>
      <c r="H108" s="26"/>
      <c r="I108" s="26"/>
      <c r="J108" s="26"/>
      <c r="K108" s="26"/>
      <c r="L108" s="26"/>
      <c r="M108" s="26"/>
      <c r="N108" s="26"/>
      <c r="O108" s="26"/>
      <c r="P108" s="26"/>
      <c r="Q108" s="26"/>
      <c r="R108" s="26"/>
    </row>
    <row r="109" spans="2:18" ht="21" hidden="1" customHeight="1" x14ac:dyDescent="0.5">
      <c r="B109" s="37"/>
      <c r="C109" s="26"/>
      <c r="D109" s="26"/>
      <c r="E109" s="26"/>
      <c r="F109" s="26"/>
      <c r="G109" s="26"/>
      <c r="H109" s="26"/>
      <c r="I109" s="26"/>
      <c r="J109" s="26"/>
      <c r="K109" s="26"/>
      <c r="L109" s="26"/>
      <c r="M109" s="26"/>
      <c r="N109" s="26"/>
      <c r="O109" s="26"/>
      <c r="P109" s="26"/>
      <c r="Q109" s="26"/>
      <c r="R109" s="26"/>
    </row>
    <row r="110" spans="2:18" ht="21" hidden="1" customHeight="1" x14ac:dyDescent="0.5">
      <c r="B110" s="37"/>
      <c r="C110" s="26"/>
      <c r="D110" s="26"/>
      <c r="E110" s="26"/>
      <c r="F110" s="26"/>
      <c r="G110" s="26"/>
      <c r="H110" s="26"/>
      <c r="I110" s="26"/>
      <c r="J110" s="26"/>
      <c r="K110" s="26"/>
      <c r="L110" s="26"/>
      <c r="M110" s="26"/>
      <c r="N110" s="26"/>
      <c r="O110" s="26"/>
      <c r="P110" s="26"/>
      <c r="Q110" s="26"/>
      <c r="R110" s="26"/>
    </row>
    <row r="111" spans="2:18" ht="21" hidden="1" customHeight="1" x14ac:dyDescent="0.5">
      <c r="B111" s="37"/>
      <c r="C111" s="26"/>
      <c r="D111" s="26"/>
      <c r="E111" s="26"/>
      <c r="F111" s="26"/>
      <c r="G111" s="26"/>
      <c r="H111" s="26"/>
      <c r="I111" s="26"/>
      <c r="J111" s="26"/>
      <c r="K111" s="26"/>
      <c r="L111" s="26"/>
      <c r="M111" s="26"/>
      <c r="N111" s="26"/>
      <c r="O111" s="26"/>
      <c r="P111" s="26"/>
      <c r="Q111" s="26"/>
      <c r="R111" s="26"/>
    </row>
    <row r="112" spans="2:18" ht="21" hidden="1" customHeight="1" x14ac:dyDescent="0.5">
      <c r="B112" s="37"/>
      <c r="C112" s="26"/>
      <c r="D112" s="26"/>
      <c r="E112" s="26"/>
      <c r="F112" s="26"/>
      <c r="G112" s="26"/>
      <c r="H112" s="26"/>
      <c r="I112" s="26"/>
      <c r="J112" s="26"/>
      <c r="K112" s="26"/>
      <c r="L112" s="26"/>
      <c r="M112" s="26"/>
      <c r="N112" s="26"/>
      <c r="O112" s="26"/>
      <c r="P112" s="26"/>
      <c r="Q112" s="26"/>
      <c r="R112" s="26"/>
    </row>
    <row r="113" spans="2:18" ht="21" hidden="1" customHeight="1" x14ac:dyDescent="0.5">
      <c r="B113" s="37"/>
      <c r="C113" s="26"/>
      <c r="D113" s="26"/>
      <c r="E113" s="26"/>
      <c r="F113" s="26"/>
      <c r="G113" s="26"/>
      <c r="H113" s="26"/>
      <c r="I113" s="26"/>
      <c r="J113" s="26"/>
      <c r="K113" s="26"/>
      <c r="L113" s="26"/>
      <c r="M113" s="26"/>
      <c r="N113" s="26"/>
      <c r="O113" s="26"/>
      <c r="P113" s="26"/>
      <c r="Q113" s="26"/>
      <c r="R113" s="26"/>
    </row>
    <row r="114" spans="2:18" ht="21" hidden="1" customHeight="1" x14ac:dyDescent="0.5">
      <c r="B114" s="37"/>
      <c r="C114" s="26"/>
      <c r="D114" s="26"/>
      <c r="E114" s="26"/>
      <c r="F114" s="26"/>
      <c r="G114" s="26"/>
      <c r="H114" s="26"/>
      <c r="I114" s="26"/>
      <c r="J114" s="26"/>
      <c r="K114" s="26"/>
      <c r="L114" s="26"/>
      <c r="M114" s="26"/>
      <c r="N114" s="26"/>
      <c r="O114" s="26"/>
      <c r="P114" s="26"/>
      <c r="Q114" s="26"/>
      <c r="R114" s="26"/>
    </row>
    <row r="115" spans="2:18" ht="21" hidden="1" customHeight="1" x14ac:dyDescent="0.5">
      <c r="B115" s="37"/>
      <c r="C115" s="26"/>
      <c r="D115" s="26"/>
      <c r="E115" s="26"/>
      <c r="F115" s="26"/>
      <c r="G115" s="26"/>
      <c r="H115" s="26"/>
      <c r="I115" s="26"/>
      <c r="J115" s="26"/>
      <c r="K115" s="26"/>
      <c r="L115" s="26"/>
      <c r="M115" s="26"/>
      <c r="N115" s="26"/>
      <c r="O115" s="26"/>
      <c r="P115" s="26"/>
      <c r="Q115" s="26"/>
      <c r="R115" s="26"/>
    </row>
    <row r="116" spans="2:18" ht="21" hidden="1" customHeight="1" x14ac:dyDescent="0.5">
      <c r="B116" s="37"/>
      <c r="C116" s="26"/>
      <c r="D116" s="26"/>
      <c r="E116" s="26"/>
      <c r="F116" s="26"/>
      <c r="G116" s="26"/>
      <c r="H116" s="26"/>
      <c r="I116" s="26"/>
      <c r="J116" s="26"/>
      <c r="K116" s="26"/>
      <c r="L116" s="26"/>
      <c r="M116" s="26"/>
      <c r="N116" s="26"/>
      <c r="O116" s="26"/>
      <c r="P116" s="26"/>
      <c r="Q116" s="26"/>
      <c r="R116" s="26"/>
    </row>
    <row r="117" spans="2:18" ht="21" hidden="1" customHeight="1" x14ac:dyDescent="0.5">
      <c r="B117" s="37"/>
      <c r="C117" s="26"/>
      <c r="D117" s="26"/>
      <c r="E117" s="26"/>
      <c r="F117" s="26"/>
      <c r="G117" s="26"/>
      <c r="H117" s="26"/>
      <c r="I117" s="26"/>
      <c r="J117" s="26"/>
      <c r="K117" s="26"/>
      <c r="L117" s="26"/>
      <c r="M117" s="26"/>
      <c r="N117" s="26"/>
      <c r="O117" s="26"/>
      <c r="P117" s="26"/>
      <c r="Q117" s="26"/>
      <c r="R117" s="26"/>
    </row>
    <row r="118" spans="2:18" ht="21" hidden="1" customHeight="1" x14ac:dyDescent="0.5">
      <c r="B118" s="37"/>
      <c r="C118" s="26"/>
      <c r="D118" s="26"/>
      <c r="E118" s="26"/>
      <c r="F118" s="26"/>
      <c r="G118" s="26"/>
      <c r="H118" s="26"/>
      <c r="I118" s="26"/>
      <c r="J118" s="26"/>
      <c r="K118" s="26"/>
      <c r="L118" s="26"/>
      <c r="M118" s="26"/>
      <c r="N118" s="26"/>
      <c r="O118" s="26"/>
      <c r="P118" s="26"/>
      <c r="Q118" s="26"/>
      <c r="R118" s="26"/>
    </row>
    <row r="119" spans="2:18" ht="21" hidden="1" customHeight="1" x14ac:dyDescent="0.5">
      <c r="B119" s="37"/>
      <c r="C119" s="26"/>
      <c r="D119" s="26"/>
      <c r="E119" s="26"/>
      <c r="F119" s="26"/>
      <c r="G119" s="26"/>
      <c r="H119" s="26"/>
      <c r="I119" s="26"/>
      <c r="J119" s="26"/>
      <c r="K119" s="26"/>
      <c r="L119" s="26"/>
      <c r="M119" s="26"/>
      <c r="N119" s="26"/>
      <c r="O119" s="26"/>
      <c r="P119" s="26"/>
      <c r="Q119" s="26"/>
      <c r="R119" s="26"/>
    </row>
    <row r="120" spans="2:18" ht="21" hidden="1" customHeight="1" x14ac:dyDescent="0.5">
      <c r="B120" s="37"/>
      <c r="C120" s="26"/>
      <c r="D120" s="26"/>
      <c r="E120" s="26"/>
      <c r="F120" s="26"/>
      <c r="G120" s="26"/>
      <c r="H120" s="26"/>
      <c r="I120" s="26"/>
      <c r="J120" s="26"/>
      <c r="K120" s="26"/>
      <c r="L120" s="26"/>
      <c r="M120" s="26"/>
      <c r="N120" s="26"/>
      <c r="O120" s="26"/>
      <c r="P120" s="26"/>
      <c r="Q120" s="26"/>
      <c r="R120" s="26"/>
    </row>
    <row r="121" spans="2:18" ht="21" hidden="1" customHeight="1" x14ac:dyDescent="0.5">
      <c r="B121" s="37"/>
      <c r="C121" s="26"/>
      <c r="D121" s="26"/>
      <c r="E121" s="26"/>
      <c r="F121" s="26"/>
      <c r="G121" s="26"/>
      <c r="H121" s="26"/>
      <c r="I121" s="26"/>
      <c r="J121" s="26"/>
      <c r="K121" s="26"/>
      <c r="L121" s="26"/>
      <c r="M121" s="26"/>
      <c r="N121" s="26"/>
      <c r="O121" s="26"/>
      <c r="P121" s="26"/>
      <c r="Q121" s="26"/>
      <c r="R121" s="26"/>
    </row>
    <row r="122" spans="2:18" ht="21" hidden="1" customHeight="1" x14ac:dyDescent="0.5">
      <c r="B122" s="37"/>
      <c r="C122" s="26"/>
      <c r="D122" s="26"/>
      <c r="E122" s="26"/>
      <c r="F122" s="26"/>
      <c r="G122" s="26"/>
      <c r="H122" s="26"/>
      <c r="I122" s="26"/>
      <c r="J122" s="26"/>
      <c r="K122" s="26"/>
      <c r="L122" s="26"/>
      <c r="M122" s="26"/>
      <c r="N122" s="26"/>
      <c r="O122" s="26"/>
      <c r="P122" s="26"/>
      <c r="Q122" s="26"/>
      <c r="R122" s="26"/>
    </row>
    <row r="123" spans="2:18" ht="21" hidden="1" customHeight="1" x14ac:dyDescent="0.5">
      <c r="B123" s="37"/>
      <c r="C123" s="26"/>
      <c r="D123" s="26"/>
      <c r="E123" s="26"/>
      <c r="F123" s="26"/>
      <c r="G123" s="26"/>
      <c r="H123" s="26"/>
      <c r="I123" s="26"/>
      <c r="J123" s="26"/>
      <c r="K123" s="26"/>
      <c r="L123" s="26"/>
      <c r="M123" s="26"/>
      <c r="N123" s="26"/>
      <c r="O123" s="26"/>
      <c r="P123" s="26"/>
      <c r="Q123" s="26"/>
      <c r="R123" s="26"/>
    </row>
    <row r="124" spans="2:18" ht="21" hidden="1" customHeight="1" x14ac:dyDescent="0.5">
      <c r="B124" s="37"/>
      <c r="C124" s="26"/>
      <c r="D124" s="26"/>
      <c r="E124" s="26"/>
      <c r="F124" s="26"/>
      <c r="G124" s="26"/>
      <c r="H124" s="26"/>
      <c r="I124" s="26"/>
      <c r="J124" s="26"/>
      <c r="K124" s="26"/>
      <c r="L124" s="26"/>
      <c r="M124" s="26"/>
      <c r="N124" s="26"/>
      <c r="O124" s="26"/>
      <c r="P124" s="26"/>
      <c r="Q124" s="26"/>
      <c r="R124" s="26"/>
    </row>
    <row r="125" spans="2:18" ht="21" hidden="1" customHeight="1" x14ac:dyDescent="0.5">
      <c r="B125" s="37"/>
      <c r="C125" s="26"/>
      <c r="D125" s="26"/>
      <c r="E125" s="26"/>
      <c r="F125" s="26"/>
      <c r="G125" s="26"/>
      <c r="H125" s="26"/>
      <c r="I125" s="26"/>
      <c r="J125" s="26"/>
      <c r="K125" s="26"/>
      <c r="L125" s="26"/>
      <c r="M125" s="26"/>
      <c r="N125" s="26"/>
      <c r="O125" s="26"/>
      <c r="P125" s="26"/>
      <c r="Q125" s="26"/>
      <c r="R125" s="26"/>
    </row>
    <row r="126" spans="2:18" ht="21" hidden="1" customHeight="1" x14ac:dyDescent="0.5">
      <c r="B126" s="37"/>
      <c r="C126" s="26"/>
      <c r="D126" s="26"/>
      <c r="E126" s="26"/>
      <c r="F126" s="26"/>
      <c r="G126" s="26"/>
      <c r="H126" s="26"/>
      <c r="I126" s="26"/>
      <c r="J126" s="26"/>
      <c r="K126" s="26"/>
      <c r="L126" s="26"/>
      <c r="M126" s="26"/>
      <c r="N126" s="26"/>
      <c r="O126" s="26"/>
      <c r="P126" s="26"/>
      <c r="Q126" s="26"/>
      <c r="R126" s="26"/>
    </row>
    <row r="127" spans="2:18" ht="21" hidden="1" customHeight="1" x14ac:dyDescent="0.5">
      <c r="B127" s="37"/>
      <c r="C127" s="26"/>
      <c r="D127" s="26"/>
      <c r="E127" s="26"/>
      <c r="F127" s="26"/>
      <c r="G127" s="26"/>
      <c r="H127" s="26"/>
      <c r="I127" s="26"/>
      <c r="J127" s="26"/>
      <c r="K127" s="26"/>
      <c r="L127" s="26"/>
      <c r="M127" s="26"/>
      <c r="N127" s="26"/>
      <c r="O127" s="26"/>
      <c r="P127" s="26"/>
      <c r="Q127" s="26"/>
      <c r="R127" s="26"/>
    </row>
    <row r="128" spans="2:18" ht="21" hidden="1" customHeight="1" x14ac:dyDescent="0.5">
      <c r="B128" s="37"/>
      <c r="C128" s="26"/>
      <c r="D128" s="26"/>
      <c r="E128" s="26"/>
      <c r="F128" s="26"/>
      <c r="G128" s="26"/>
      <c r="H128" s="26"/>
      <c r="I128" s="26"/>
      <c r="J128" s="26"/>
      <c r="K128" s="26"/>
      <c r="L128" s="26"/>
      <c r="M128" s="26"/>
      <c r="N128" s="26"/>
      <c r="O128" s="26"/>
      <c r="P128" s="26"/>
      <c r="Q128" s="26"/>
      <c r="R128" s="26"/>
    </row>
    <row r="129" spans="2:18" ht="21" hidden="1" customHeight="1" x14ac:dyDescent="0.5">
      <c r="B129" s="37"/>
      <c r="C129" s="26"/>
      <c r="D129" s="26"/>
      <c r="E129" s="26"/>
      <c r="F129" s="26"/>
      <c r="G129" s="26"/>
      <c r="H129" s="26"/>
      <c r="I129" s="26"/>
      <c r="J129" s="26"/>
      <c r="K129" s="26"/>
      <c r="L129" s="26"/>
      <c r="M129" s="26"/>
      <c r="N129" s="26"/>
      <c r="O129" s="26"/>
      <c r="P129" s="26"/>
      <c r="Q129" s="26"/>
      <c r="R129" s="26"/>
    </row>
    <row r="130" spans="2:18" ht="21" hidden="1" customHeight="1" x14ac:dyDescent="0.5">
      <c r="B130" s="37"/>
      <c r="C130" s="26"/>
      <c r="D130" s="26"/>
      <c r="E130" s="26"/>
      <c r="F130" s="26"/>
      <c r="G130" s="26"/>
      <c r="H130" s="26"/>
      <c r="I130" s="26"/>
      <c r="J130" s="26"/>
      <c r="K130" s="26"/>
      <c r="L130" s="26"/>
      <c r="M130" s="26"/>
      <c r="N130" s="26"/>
      <c r="O130" s="26"/>
      <c r="P130" s="26"/>
      <c r="Q130" s="26"/>
      <c r="R130" s="26"/>
    </row>
    <row r="131" spans="2:18" ht="21" hidden="1" customHeight="1" x14ac:dyDescent="0.5">
      <c r="B131" s="37"/>
      <c r="C131" s="26"/>
      <c r="D131" s="26"/>
      <c r="E131" s="26"/>
      <c r="F131" s="26"/>
      <c r="G131" s="26"/>
      <c r="H131" s="26"/>
      <c r="I131" s="26"/>
      <c r="J131" s="26"/>
      <c r="K131" s="26"/>
      <c r="L131" s="26"/>
      <c r="M131" s="26"/>
      <c r="N131" s="26"/>
      <c r="O131" s="26"/>
      <c r="P131" s="26"/>
      <c r="Q131" s="26"/>
      <c r="R131" s="26"/>
    </row>
    <row r="132" spans="2:18" ht="21" hidden="1" customHeight="1" x14ac:dyDescent="0.5">
      <c r="B132" s="37"/>
      <c r="C132" s="26"/>
      <c r="D132" s="26"/>
      <c r="E132" s="26"/>
      <c r="F132" s="26"/>
      <c r="G132" s="26"/>
      <c r="H132" s="26"/>
      <c r="I132" s="26"/>
      <c r="J132" s="26"/>
      <c r="K132" s="26"/>
      <c r="L132" s="26"/>
      <c r="M132" s="26"/>
      <c r="N132" s="26"/>
      <c r="O132" s="26"/>
      <c r="P132" s="26"/>
      <c r="Q132" s="26"/>
      <c r="R132" s="26"/>
    </row>
    <row r="133" spans="2:18" ht="21" hidden="1" customHeight="1" x14ac:dyDescent="0.5">
      <c r="B133" s="37"/>
      <c r="C133" s="26"/>
      <c r="D133" s="26"/>
      <c r="E133" s="26"/>
      <c r="F133" s="26"/>
      <c r="G133" s="26"/>
      <c r="H133" s="26"/>
      <c r="I133" s="26"/>
      <c r="J133" s="26"/>
      <c r="K133" s="26"/>
      <c r="L133" s="26"/>
      <c r="M133" s="26"/>
      <c r="N133" s="26"/>
      <c r="O133" s="26"/>
      <c r="P133" s="26"/>
      <c r="Q133" s="26"/>
      <c r="R133" s="26"/>
    </row>
    <row r="134" spans="2:18" ht="21" hidden="1" customHeight="1" x14ac:dyDescent="0.5">
      <c r="B134" s="37"/>
      <c r="C134" s="26"/>
      <c r="D134" s="26"/>
      <c r="E134" s="26"/>
      <c r="F134" s="26"/>
      <c r="G134" s="26"/>
      <c r="H134" s="26"/>
      <c r="I134" s="26"/>
      <c r="J134" s="26"/>
      <c r="K134" s="26"/>
      <c r="L134" s="26"/>
      <c r="M134" s="26"/>
      <c r="N134" s="26"/>
      <c r="O134" s="26"/>
      <c r="P134" s="26"/>
      <c r="Q134" s="26"/>
      <c r="R134" s="26"/>
    </row>
    <row r="135" spans="2:18" ht="21" hidden="1" customHeight="1" x14ac:dyDescent="0.5">
      <c r="B135" s="37"/>
      <c r="C135" s="26"/>
      <c r="D135" s="26"/>
      <c r="E135" s="26"/>
      <c r="F135" s="26"/>
      <c r="G135" s="26"/>
      <c r="H135" s="26"/>
      <c r="I135" s="26"/>
      <c r="J135" s="26"/>
      <c r="K135" s="26"/>
      <c r="L135" s="26"/>
      <c r="M135" s="26"/>
      <c r="N135" s="26"/>
      <c r="O135" s="26"/>
      <c r="P135" s="26"/>
      <c r="Q135" s="26"/>
      <c r="R135" s="26"/>
    </row>
    <row r="136" spans="2:18" ht="21" hidden="1" customHeight="1" x14ac:dyDescent="0.5">
      <c r="B136" s="37"/>
      <c r="C136" s="26"/>
      <c r="D136" s="26"/>
      <c r="E136" s="26"/>
      <c r="F136" s="26"/>
      <c r="G136" s="26"/>
      <c r="H136" s="26"/>
      <c r="I136" s="26"/>
      <c r="J136" s="26"/>
      <c r="K136" s="26"/>
      <c r="L136" s="26"/>
      <c r="M136" s="26"/>
      <c r="N136" s="26"/>
      <c r="O136" s="26"/>
      <c r="P136" s="26"/>
      <c r="Q136" s="26"/>
      <c r="R136" s="26"/>
    </row>
    <row r="137" spans="2:18" ht="21" hidden="1" customHeight="1" x14ac:dyDescent="0.5">
      <c r="B137" s="37"/>
      <c r="C137" s="26"/>
      <c r="D137" s="26"/>
      <c r="E137" s="26"/>
      <c r="F137" s="26"/>
      <c r="G137" s="26"/>
      <c r="H137" s="26"/>
      <c r="I137" s="26"/>
      <c r="J137" s="26"/>
      <c r="K137" s="26"/>
      <c r="L137" s="26"/>
      <c r="M137" s="26"/>
      <c r="N137" s="26"/>
      <c r="O137" s="26"/>
      <c r="P137" s="26"/>
      <c r="Q137" s="26"/>
      <c r="R137" s="26"/>
    </row>
    <row r="138" spans="2:18" ht="21" hidden="1" customHeight="1" x14ac:dyDescent="0.5">
      <c r="B138" s="37"/>
      <c r="C138" s="26"/>
      <c r="D138" s="26"/>
      <c r="E138" s="26"/>
      <c r="F138" s="26"/>
      <c r="G138" s="26"/>
      <c r="H138" s="26"/>
      <c r="I138" s="26"/>
      <c r="J138" s="26"/>
      <c r="K138" s="26"/>
      <c r="L138" s="26"/>
      <c r="M138" s="26"/>
      <c r="N138" s="26"/>
      <c r="O138" s="26"/>
      <c r="P138" s="26"/>
      <c r="Q138" s="26"/>
      <c r="R138" s="26"/>
    </row>
    <row r="139" spans="2:18" ht="21" hidden="1" customHeight="1" x14ac:dyDescent="0.5">
      <c r="B139" s="37"/>
      <c r="C139" s="26"/>
      <c r="D139" s="26"/>
      <c r="E139" s="26"/>
      <c r="F139" s="26"/>
      <c r="G139" s="26"/>
      <c r="H139" s="26"/>
      <c r="I139" s="26"/>
      <c r="J139" s="26"/>
      <c r="K139" s="26"/>
      <c r="L139" s="26"/>
      <c r="M139" s="26"/>
      <c r="N139" s="26"/>
      <c r="O139" s="26"/>
      <c r="P139" s="26"/>
      <c r="Q139" s="26"/>
      <c r="R139" s="26"/>
    </row>
    <row r="140" spans="2:18" ht="21" hidden="1" customHeight="1" x14ac:dyDescent="0.5">
      <c r="B140" s="37"/>
      <c r="C140" s="26"/>
      <c r="D140" s="26"/>
      <c r="E140" s="26"/>
      <c r="F140" s="26"/>
      <c r="G140" s="26"/>
      <c r="H140" s="26"/>
      <c r="I140" s="26"/>
      <c r="J140" s="26"/>
      <c r="K140" s="26"/>
      <c r="L140" s="26"/>
      <c r="M140" s="26"/>
      <c r="N140" s="26"/>
      <c r="O140" s="26"/>
      <c r="P140" s="26"/>
      <c r="Q140" s="26"/>
      <c r="R140" s="26"/>
    </row>
    <row r="141" spans="2:18" ht="21" hidden="1" customHeight="1" x14ac:dyDescent="0.5">
      <c r="B141" s="37"/>
      <c r="C141" s="26"/>
      <c r="D141" s="26"/>
      <c r="E141" s="26"/>
      <c r="F141" s="26"/>
      <c r="G141" s="26"/>
      <c r="H141" s="26"/>
      <c r="I141" s="26"/>
      <c r="J141" s="26"/>
      <c r="K141" s="26"/>
      <c r="L141" s="26"/>
      <c r="M141" s="26"/>
      <c r="N141" s="26"/>
      <c r="O141" s="26"/>
      <c r="P141" s="26"/>
      <c r="Q141" s="26"/>
      <c r="R141" s="26"/>
    </row>
    <row r="142" spans="2:18" ht="21" hidden="1" customHeight="1" x14ac:dyDescent="0.5">
      <c r="B142" s="37"/>
      <c r="C142" s="26"/>
      <c r="D142" s="26"/>
      <c r="E142" s="26"/>
      <c r="F142" s="26"/>
      <c r="G142" s="26"/>
      <c r="H142" s="26"/>
      <c r="I142" s="26"/>
      <c r="J142" s="26"/>
      <c r="K142" s="26"/>
      <c r="L142" s="26"/>
      <c r="M142" s="26"/>
      <c r="N142" s="26"/>
      <c r="O142" s="26"/>
      <c r="P142" s="26"/>
      <c r="Q142" s="26"/>
      <c r="R142" s="26"/>
    </row>
    <row r="143" spans="2:18" ht="21" hidden="1" customHeight="1" x14ac:dyDescent="0.5">
      <c r="B143" s="37"/>
      <c r="C143" s="26"/>
      <c r="D143" s="26"/>
      <c r="E143" s="26"/>
      <c r="F143" s="26"/>
      <c r="G143" s="26"/>
      <c r="H143" s="26"/>
      <c r="I143" s="26"/>
      <c r="J143" s="26"/>
      <c r="K143" s="26"/>
      <c r="L143" s="26"/>
      <c r="M143" s="26"/>
      <c r="N143" s="26"/>
      <c r="O143" s="26"/>
      <c r="P143" s="26"/>
      <c r="Q143" s="26"/>
      <c r="R143" s="26"/>
    </row>
    <row r="144" spans="2:18" ht="21" hidden="1" customHeight="1" x14ac:dyDescent="0.5">
      <c r="B144" s="37"/>
      <c r="C144" s="26"/>
      <c r="D144" s="26"/>
      <c r="E144" s="26"/>
      <c r="F144" s="26"/>
      <c r="G144" s="26"/>
      <c r="H144" s="26"/>
      <c r="I144" s="26"/>
      <c r="J144" s="26"/>
      <c r="K144" s="26"/>
      <c r="L144" s="26"/>
      <c r="M144" s="26"/>
      <c r="N144" s="26"/>
      <c r="O144" s="26"/>
      <c r="P144" s="26"/>
      <c r="Q144" s="26"/>
      <c r="R144" s="26"/>
    </row>
    <row r="145" spans="2:18" ht="21" hidden="1" customHeight="1" x14ac:dyDescent="0.5">
      <c r="B145" s="37"/>
      <c r="C145" s="26"/>
      <c r="D145" s="26"/>
      <c r="E145" s="26"/>
      <c r="F145" s="26"/>
      <c r="G145" s="26"/>
      <c r="H145" s="26"/>
      <c r="I145" s="26"/>
      <c r="J145" s="26"/>
      <c r="K145" s="26"/>
      <c r="L145" s="26"/>
      <c r="M145" s="26"/>
      <c r="N145" s="26"/>
      <c r="O145" s="26"/>
      <c r="P145" s="26"/>
      <c r="Q145" s="26"/>
      <c r="R145" s="26"/>
    </row>
    <row r="146" spans="2:18" ht="21" hidden="1" customHeight="1" x14ac:dyDescent="0.5">
      <c r="B146" s="37"/>
      <c r="C146" s="26"/>
      <c r="D146" s="26"/>
      <c r="E146" s="26"/>
      <c r="F146" s="26"/>
      <c r="G146" s="26"/>
      <c r="H146" s="26"/>
      <c r="I146" s="26"/>
      <c r="J146" s="26"/>
      <c r="K146" s="26"/>
      <c r="L146" s="26"/>
      <c r="M146" s="26"/>
      <c r="N146" s="26"/>
      <c r="O146" s="26"/>
      <c r="P146" s="26"/>
      <c r="Q146" s="26"/>
      <c r="R146" s="26"/>
    </row>
    <row r="147" spans="2:18" ht="21" hidden="1" customHeight="1" x14ac:dyDescent="0.5">
      <c r="B147" s="37"/>
      <c r="C147" s="26"/>
      <c r="D147" s="26"/>
      <c r="E147" s="26"/>
      <c r="F147" s="26"/>
      <c r="G147" s="26"/>
      <c r="H147" s="26"/>
      <c r="I147" s="26"/>
      <c r="J147" s="26"/>
      <c r="K147" s="26"/>
      <c r="L147" s="26"/>
      <c r="M147" s="26"/>
      <c r="N147" s="26"/>
      <c r="O147" s="26"/>
      <c r="P147" s="26"/>
      <c r="Q147" s="26"/>
      <c r="R147" s="26"/>
    </row>
    <row r="148" spans="2:18" ht="21" hidden="1" customHeight="1" x14ac:dyDescent="0.5">
      <c r="B148" s="37"/>
      <c r="C148" s="26"/>
      <c r="D148" s="26"/>
      <c r="E148" s="26"/>
      <c r="F148" s="26"/>
      <c r="G148" s="26"/>
      <c r="H148" s="26"/>
      <c r="I148" s="26"/>
      <c r="J148" s="26"/>
      <c r="K148" s="26"/>
      <c r="L148" s="26"/>
      <c r="M148" s="26"/>
      <c r="N148" s="26"/>
      <c r="O148" s="26"/>
      <c r="P148" s="26"/>
      <c r="Q148" s="26"/>
      <c r="R148" s="26"/>
    </row>
    <row r="149" spans="2:18" ht="21" hidden="1" customHeight="1" x14ac:dyDescent="0.5">
      <c r="B149" s="37"/>
      <c r="C149" s="26"/>
      <c r="D149" s="26"/>
      <c r="E149" s="26"/>
      <c r="F149" s="26"/>
      <c r="G149" s="26"/>
      <c r="H149" s="26"/>
      <c r="I149" s="26"/>
      <c r="J149" s="26"/>
      <c r="K149" s="26"/>
      <c r="L149" s="26"/>
      <c r="M149" s="26"/>
      <c r="N149" s="26"/>
      <c r="O149" s="26"/>
      <c r="P149" s="26"/>
      <c r="Q149" s="26"/>
      <c r="R149" s="26"/>
    </row>
    <row r="150" spans="2:18" ht="21" hidden="1" customHeight="1" x14ac:dyDescent="0.5">
      <c r="B150" s="37"/>
      <c r="C150" s="26"/>
      <c r="D150" s="26"/>
      <c r="E150" s="26"/>
      <c r="F150" s="26"/>
      <c r="G150" s="26"/>
      <c r="H150" s="26"/>
      <c r="I150" s="26"/>
      <c r="J150" s="26"/>
      <c r="K150" s="26"/>
      <c r="L150" s="26"/>
      <c r="M150" s="26"/>
      <c r="N150" s="26"/>
      <c r="O150" s="26"/>
      <c r="P150" s="26"/>
      <c r="Q150" s="26"/>
      <c r="R150" s="26"/>
    </row>
    <row r="151" spans="2:18" ht="21" hidden="1" customHeight="1" x14ac:dyDescent="0.5">
      <c r="B151" s="37"/>
      <c r="C151" s="26"/>
      <c r="D151" s="26"/>
      <c r="E151" s="26"/>
      <c r="F151" s="26"/>
      <c r="G151" s="26"/>
      <c r="H151" s="26"/>
      <c r="I151" s="26"/>
      <c r="J151" s="26"/>
      <c r="K151" s="26"/>
      <c r="L151" s="26"/>
      <c r="M151" s="26"/>
      <c r="N151" s="26"/>
      <c r="O151" s="26"/>
      <c r="P151" s="26"/>
      <c r="Q151" s="26"/>
      <c r="R151" s="26"/>
    </row>
    <row r="152" spans="2:18" ht="21" hidden="1" customHeight="1" x14ac:dyDescent="0.5">
      <c r="B152" s="37"/>
      <c r="C152" s="26"/>
      <c r="D152" s="26"/>
      <c r="E152" s="26"/>
      <c r="F152" s="26"/>
      <c r="G152" s="26"/>
      <c r="H152" s="26"/>
      <c r="I152" s="26"/>
      <c r="J152" s="26"/>
      <c r="K152" s="26"/>
      <c r="L152" s="26"/>
      <c r="M152" s="26"/>
      <c r="N152" s="26"/>
      <c r="O152" s="26"/>
      <c r="P152" s="26"/>
      <c r="Q152" s="26"/>
      <c r="R152" s="26"/>
    </row>
    <row r="153" spans="2:18" ht="21" hidden="1" customHeight="1" x14ac:dyDescent="0.5">
      <c r="B153" s="37"/>
      <c r="C153" s="26"/>
      <c r="D153" s="26"/>
      <c r="E153" s="26"/>
      <c r="F153" s="26"/>
      <c r="G153" s="26"/>
      <c r="H153" s="26"/>
      <c r="I153" s="26"/>
      <c r="J153" s="26"/>
      <c r="K153" s="26"/>
      <c r="L153" s="26"/>
      <c r="M153" s="26"/>
      <c r="N153" s="26"/>
      <c r="O153" s="26"/>
      <c r="P153" s="26"/>
      <c r="Q153" s="26"/>
      <c r="R153" s="26"/>
    </row>
    <row r="154" spans="2:18" ht="21" hidden="1" customHeight="1" x14ac:dyDescent="0.5">
      <c r="B154" s="37"/>
      <c r="C154" s="26"/>
      <c r="D154" s="26"/>
      <c r="E154" s="26"/>
      <c r="F154" s="26"/>
      <c r="G154" s="26"/>
      <c r="H154" s="26"/>
      <c r="I154" s="26"/>
      <c r="J154" s="26"/>
      <c r="K154" s="26"/>
      <c r="L154" s="26"/>
      <c r="M154" s="26"/>
      <c r="N154" s="26"/>
      <c r="O154" s="26"/>
      <c r="P154" s="26"/>
      <c r="Q154" s="26"/>
      <c r="R154" s="26"/>
    </row>
    <row r="155" spans="2:18" ht="21" hidden="1" customHeight="1" x14ac:dyDescent="0.5">
      <c r="B155" s="37"/>
      <c r="C155" s="26"/>
      <c r="D155" s="26"/>
      <c r="E155" s="26"/>
      <c r="F155" s="26"/>
      <c r="G155" s="26"/>
      <c r="H155" s="26"/>
      <c r="I155" s="26"/>
      <c r="J155" s="26"/>
      <c r="K155" s="26"/>
      <c r="L155" s="26"/>
      <c r="M155" s="26"/>
      <c r="N155" s="26"/>
      <c r="O155" s="26"/>
      <c r="P155" s="26"/>
      <c r="Q155" s="26"/>
      <c r="R155" s="26"/>
    </row>
    <row r="156" spans="2:18" ht="21" hidden="1" customHeight="1" x14ac:dyDescent="0.5">
      <c r="B156" s="37"/>
      <c r="C156" s="26"/>
      <c r="D156" s="26"/>
      <c r="E156" s="26"/>
      <c r="F156" s="26"/>
      <c r="G156" s="26"/>
      <c r="H156" s="26"/>
      <c r="I156" s="26"/>
      <c r="J156" s="26"/>
      <c r="K156" s="26"/>
      <c r="L156" s="26"/>
      <c r="M156" s="26"/>
      <c r="N156" s="26"/>
      <c r="O156" s="26"/>
      <c r="P156" s="26"/>
      <c r="Q156" s="26"/>
      <c r="R156" s="26"/>
    </row>
    <row r="157" spans="2:18" ht="21" hidden="1" customHeight="1" x14ac:dyDescent="0.5">
      <c r="B157" s="37"/>
      <c r="C157" s="26"/>
      <c r="D157" s="26"/>
      <c r="E157" s="26"/>
      <c r="F157" s="26"/>
      <c r="G157" s="26"/>
      <c r="H157" s="26"/>
      <c r="I157" s="26"/>
      <c r="J157" s="26"/>
      <c r="K157" s="26"/>
      <c r="L157" s="26"/>
      <c r="M157" s="26"/>
      <c r="N157" s="26"/>
      <c r="O157" s="26"/>
      <c r="P157" s="26"/>
      <c r="Q157" s="26"/>
      <c r="R157" s="26"/>
    </row>
    <row r="158" spans="2:18" ht="21" hidden="1" customHeight="1" x14ac:dyDescent="0.5">
      <c r="B158" s="37"/>
      <c r="C158" s="26"/>
      <c r="D158" s="26"/>
      <c r="E158" s="26"/>
      <c r="F158" s="26"/>
      <c r="G158" s="26"/>
      <c r="H158" s="26"/>
      <c r="I158" s="26"/>
      <c r="J158" s="26"/>
      <c r="K158" s="26"/>
      <c r="L158" s="26"/>
      <c r="M158" s="26"/>
      <c r="N158" s="26"/>
      <c r="O158" s="26"/>
      <c r="P158" s="26"/>
      <c r="Q158" s="26"/>
      <c r="R158" s="26"/>
    </row>
    <row r="159" spans="2:18" ht="21" hidden="1" customHeight="1" x14ac:dyDescent="0.5">
      <c r="B159" s="37"/>
      <c r="C159" s="26"/>
      <c r="D159" s="26"/>
      <c r="E159" s="26"/>
      <c r="F159" s="26"/>
      <c r="G159" s="26"/>
      <c r="H159" s="26"/>
      <c r="I159" s="26"/>
      <c r="J159" s="26"/>
      <c r="K159" s="26"/>
      <c r="L159" s="26"/>
      <c r="M159" s="26"/>
      <c r="N159" s="26"/>
      <c r="O159" s="26"/>
      <c r="P159" s="26"/>
      <c r="Q159" s="26"/>
      <c r="R159" s="26"/>
    </row>
    <row r="160" spans="2:18" ht="21" hidden="1" customHeight="1" x14ac:dyDescent="0.5">
      <c r="B160" s="37"/>
      <c r="C160" s="26"/>
      <c r="D160" s="26"/>
      <c r="E160" s="26"/>
      <c r="F160" s="26"/>
      <c r="G160" s="26"/>
      <c r="H160" s="26"/>
      <c r="I160" s="26"/>
      <c r="J160" s="26"/>
      <c r="K160" s="26"/>
      <c r="L160" s="26"/>
      <c r="M160" s="26"/>
      <c r="N160" s="26"/>
      <c r="O160" s="26"/>
      <c r="P160" s="26"/>
      <c r="Q160" s="26"/>
      <c r="R160" s="26"/>
    </row>
    <row r="161" spans="2:19" ht="21" hidden="1" customHeight="1" x14ac:dyDescent="0.5">
      <c r="B161" s="37"/>
      <c r="C161" s="26"/>
      <c r="D161" s="26"/>
      <c r="E161" s="26"/>
      <c r="F161" s="26"/>
      <c r="G161" s="26"/>
      <c r="H161" s="26"/>
      <c r="I161" s="26"/>
      <c r="J161" s="26"/>
      <c r="K161" s="26"/>
      <c r="L161" s="26"/>
      <c r="M161" s="26"/>
      <c r="N161" s="26"/>
      <c r="O161" s="26"/>
      <c r="P161" s="26"/>
      <c r="Q161" s="26"/>
      <c r="R161" s="26"/>
    </row>
    <row r="162" spans="2:19" ht="21" hidden="1" customHeight="1" x14ac:dyDescent="0.5">
      <c r="B162" s="37"/>
      <c r="C162" s="26"/>
      <c r="D162" s="26"/>
      <c r="E162" s="26"/>
      <c r="F162" s="26"/>
      <c r="G162" s="26"/>
      <c r="H162" s="26"/>
      <c r="I162" s="26"/>
      <c r="J162" s="26"/>
      <c r="K162" s="26"/>
      <c r="L162" s="26"/>
      <c r="M162" s="26"/>
      <c r="N162" s="26"/>
      <c r="O162" s="26"/>
      <c r="P162" s="26"/>
      <c r="Q162" s="26"/>
      <c r="R162" s="26"/>
    </row>
    <row r="163" spans="2:19" ht="21" hidden="1" customHeight="1" x14ac:dyDescent="0.5">
      <c r="B163" s="37"/>
      <c r="C163" s="26"/>
      <c r="D163" s="26"/>
      <c r="E163" s="26"/>
      <c r="F163" s="26"/>
      <c r="G163" s="26"/>
      <c r="H163" s="26"/>
      <c r="I163" s="26"/>
      <c r="J163" s="26"/>
      <c r="K163" s="26"/>
      <c r="L163" s="26"/>
      <c r="M163" s="26"/>
      <c r="N163" s="26"/>
      <c r="O163" s="26"/>
      <c r="P163" s="26"/>
      <c r="Q163" s="26"/>
      <c r="R163" s="26"/>
    </row>
    <row r="164" spans="2:19" ht="21" hidden="1" customHeight="1" x14ac:dyDescent="0.5">
      <c r="B164" s="37"/>
      <c r="C164" s="26"/>
      <c r="D164" s="26"/>
      <c r="E164" s="26"/>
      <c r="F164" s="26"/>
      <c r="G164" s="26"/>
      <c r="H164" s="26"/>
      <c r="I164" s="26"/>
      <c r="J164" s="26"/>
      <c r="K164" s="26"/>
      <c r="L164" s="26"/>
      <c r="M164" s="26"/>
      <c r="N164" s="26"/>
      <c r="O164" s="26"/>
      <c r="P164" s="26"/>
      <c r="Q164" s="26"/>
      <c r="R164" s="26"/>
    </row>
    <row r="165" spans="2:19" ht="21" hidden="1" customHeight="1" x14ac:dyDescent="0.5">
      <c r="B165" s="37"/>
      <c r="C165" s="26"/>
      <c r="D165" s="26"/>
      <c r="E165" s="26"/>
      <c r="F165" s="26"/>
      <c r="G165" s="26"/>
      <c r="H165" s="26"/>
      <c r="I165" s="26"/>
      <c r="J165" s="26"/>
      <c r="K165" s="26"/>
      <c r="L165" s="26"/>
      <c r="M165" s="26"/>
      <c r="N165" s="26"/>
      <c r="O165" s="26"/>
      <c r="P165" s="26"/>
      <c r="Q165" s="26"/>
      <c r="R165" s="26"/>
    </row>
    <row r="166" spans="2:19" ht="21" hidden="1" customHeight="1" x14ac:dyDescent="0.5">
      <c r="B166" s="37"/>
      <c r="C166" s="26"/>
      <c r="D166" s="26"/>
      <c r="E166" s="26"/>
      <c r="F166" s="26"/>
      <c r="G166" s="26"/>
      <c r="H166" s="26"/>
      <c r="I166" s="26"/>
      <c r="J166" s="26"/>
      <c r="K166" s="26"/>
      <c r="L166" s="26"/>
      <c r="M166" s="26"/>
      <c r="N166" s="26"/>
      <c r="O166" s="26"/>
      <c r="P166" s="26"/>
      <c r="Q166" s="26"/>
      <c r="R166" s="26"/>
    </row>
    <row r="167" spans="2:19" ht="21" hidden="1" customHeight="1" x14ac:dyDescent="0.5">
      <c r="B167" s="37"/>
      <c r="C167" s="26"/>
      <c r="D167" s="26"/>
      <c r="E167" s="26"/>
      <c r="F167" s="26"/>
      <c r="G167" s="26"/>
      <c r="H167" s="26"/>
      <c r="I167" s="26"/>
      <c r="J167" s="26"/>
      <c r="K167" s="26"/>
      <c r="L167" s="26"/>
      <c r="M167" s="26"/>
      <c r="N167" s="26"/>
      <c r="O167" s="26"/>
      <c r="P167" s="26"/>
      <c r="Q167" s="26"/>
      <c r="R167" s="26"/>
    </row>
    <row r="168" spans="2:19" ht="21" hidden="1" customHeight="1" x14ac:dyDescent="0.5">
      <c r="B168" s="37"/>
      <c r="C168" s="26"/>
      <c r="D168" s="26"/>
      <c r="E168" s="26"/>
      <c r="F168" s="26"/>
      <c r="G168" s="26"/>
      <c r="H168" s="26"/>
      <c r="I168" s="26"/>
      <c r="J168" s="26"/>
      <c r="K168" s="26"/>
      <c r="L168" s="26"/>
      <c r="M168" s="26"/>
      <c r="N168" s="26"/>
      <c r="O168" s="26"/>
      <c r="P168" s="26"/>
      <c r="Q168" s="26"/>
      <c r="R168" s="26"/>
    </row>
    <row r="169" spans="2:19" ht="21" hidden="1" customHeight="1" x14ac:dyDescent="0.5">
      <c r="B169" s="37"/>
      <c r="C169" s="26"/>
      <c r="D169" s="26"/>
      <c r="E169" s="26"/>
      <c r="F169" s="26"/>
      <c r="G169" s="26"/>
      <c r="H169" s="26"/>
      <c r="I169" s="26"/>
      <c r="J169" s="26"/>
      <c r="K169" s="26"/>
      <c r="L169" s="26"/>
      <c r="M169" s="26"/>
      <c r="N169" s="26"/>
      <c r="O169" s="26"/>
      <c r="P169" s="26"/>
      <c r="Q169" s="26"/>
      <c r="R169" s="26"/>
    </row>
    <row r="170" spans="2:19" ht="21" hidden="1" customHeight="1" x14ac:dyDescent="0.5">
      <c r="B170" s="37"/>
      <c r="C170" s="37"/>
      <c r="D170" s="37"/>
      <c r="E170" s="37"/>
      <c r="F170" s="37"/>
      <c r="G170" s="37"/>
      <c r="H170" s="37"/>
      <c r="I170" s="37"/>
      <c r="J170" s="37"/>
      <c r="K170" s="37"/>
      <c r="L170" s="37"/>
      <c r="M170" s="37"/>
      <c r="N170" s="37"/>
      <c r="O170" s="37"/>
      <c r="P170" s="37"/>
      <c r="Q170" s="37"/>
      <c r="R170" s="37"/>
    </row>
    <row r="171" spans="2:19" ht="21" hidden="1" customHeight="1" x14ac:dyDescent="0.5">
      <c r="B171" s="37"/>
      <c r="C171" s="37"/>
      <c r="D171" s="37"/>
      <c r="E171" s="37"/>
      <c r="F171" s="37"/>
      <c r="G171" s="37"/>
      <c r="H171" s="37"/>
      <c r="I171" s="37"/>
      <c r="J171" s="37"/>
      <c r="K171" s="37"/>
      <c r="L171" s="37"/>
      <c r="M171" s="37"/>
      <c r="N171" s="37"/>
      <c r="O171" s="37"/>
      <c r="P171" s="37"/>
      <c r="Q171" s="37"/>
      <c r="R171" s="37"/>
    </row>
    <row r="172" spans="2:19" ht="21" hidden="1" customHeight="1" x14ac:dyDescent="0.5">
      <c r="B172" s="37"/>
      <c r="C172" s="37"/>
      <c r="D172" s="37"/>
      <c r="E172" s="37"/>
      <c r="F172" s="37"/>
      <c r="G172" s="37"/>
      <c r="H172" s="37"/>
      <c r="I172" s="37"/>
      <c r="J172" s="37"/>
      <c r="K172" s="37"/>
      <c r="L172" s="37"/>
      <c r="M172" s="37"/>
      <c r="N172" s="37"/>
      <c r="O172" s="37"/>
      <c r="P172" s="37"/>
      <c r="Q172" s="37"/>
      <c r="R172" s="37"/>
    </row>
    <row r="173" spans="2:19" ht="21" hidden="1" customHeight="1" x14ac:dyDescent="0.5">
      <c r="B173" s="35"/>
      <c r="C173" s="37"/>
      <c r="D173" s="37"/>
      <c r="E173" s="37"/>
      <c r="F173" s="37"/>
      <c r="G173" s="37"/>
      <c r="H173" s="37"/>
      <c r="I173" s="37"/>
      <c r="J173" s="37"/>
      <c r="K173" s="37"/>
      <c r="L173" s="37"/>
      <c r="M173" s="37"/>
      <c r="N173" s="37"/>
      <c r="O173" s="37"/>
      <c r="P173" s="37"/>
      <c r="Q173" s="37"/>
      <c r="R173" s="37"/>
    </row>
    <row r="174" spans="2:19" ht="21" hidden="1" customHeight="1" x14ac:dyDescent="0.5">
      <c r="B174" s="37"/>
      <c r="C174" s="37"/>
      <c r="D174" s="37"/>
      <c r="E174" s="37"/>
      <c r="F174" s="37"/>
      <c r="G174" s="37"/>
      <c r="H174" s="37"/>
      <c r="I174" s="37"/>
      <c r="J174" s="37"/>
      <c r="K174" s="37"/>
      <c r="L174" s="37"/>
      <c r="M174" s="37"/>
      <c r="N174" s="37"/>
      <c r="O174" s="37"/>
      <c r="P174" s="37"/>
      <c r="Q174" s="37"/>
      <c r="R174" s="37"/>
      <c r="S174" s="37"/>
    </row>
    <row r="175" spans="2:19" ht="21" hidden="1" customHeight="1" x14ac:dyDescent="0.5">
      <c r="B175" s="37"/>
      <c r="C175" s="37"/>
      <c r="D175" s="37"/>
      <c r="E175" s="37"/>
      <c r="F175" s="37"/>
      <c r="G175" s="37"/>
      <c r="H175" s="37"/>
      <c r="I175" s="37"/>
      <c r="J175" s="37"/>
      <c r="K175" s="37"/>
      <c r="L175" s="37"/>
      <c r="M175" s="37"/>
      <c r="N175" s="37"/>
      <c r="O175" s="37"/>
      <c r="P175" s="37"/>
      <c r="Q175" s="37"/>
      <c r="R175" s="37"/>
      <c r="S175" s="37"/>
    </row>
    <row r="176" spans="2:19" ht="21" hidden="1" customHeight="1" x14ac:dyDescent="0.5">
      <c r="H176" s="37"/>
      <c r="I176" s="37"/>
      <c r="J176" s="37"/>
      <c r="K176" s="37"/>
      <c r="L176" s="37"/>
      <c r="M176" s="37"/>
      <c r="N176" s="37"/>
      <c r="O176" s="37"/>
      <c r="P176" s="37"/>
      <c r="Q176" s="37"/>
      <c r="R176" s="37"/>
      <c r="S176" s="3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E1A7A-B8B7-4FB0-995B-17FB3AA10914}">
  <dimension ref="A1:AL23"/>
  <sheetViews>
    <sheetView showGridLines="0" zoomScale="50" zoomScaleNormal="50" workbookViewId="0">
      <pane xSplit="2" ySplit="6" topLeftCell="C7" activePane="bottomRight" state="frozen"/>
      <selection activeCell="F10" sqref="F10"/>
      <selection pane="topRight" activeCell="F10" sqref="F10"/>
      <selection pane="bottomLeft" activeCell="F10" sqref="F10"/>
      <selection pane="bottomRight"/>
    </sheetView>
  </sheetViews>
  <sheetFormatPr defaultColWidth="0" defaultRowHeight="14.5" customHeight="1" zeroHeight="1" outlineLevelRow="1" x14ac:dyDescent="0.35"/>
  <cols>
    <col min="1" max="1" width="5.81640625" customWidth="1"/>
    <col min="2" max="2" width="87" style="1" bestFit="1" customWidth="1"/>
    <col min="3" max="14" width="14.26953125" style="1" bestFit="1" customWidth="1"/>
    <col min="15" max="15" width="6.54296875" style="1" customWidth="1"/>
    <col min="16" max="19" width="14.26953125" style="1" customWidth="1"/>
    <col min="20" max="20" width="13.36328125" hidden="1" customWidth="1"/>
    <col min="21" max="21" width="10.36328125" hidden="1" customWidth="1"/>
    <col min="22" max="22" width="8.81640625" hidden="1" customWidth="1"/>
    <col min="23" max="38" width="0" hidden="1" customWidth="1"/>
    <col min="39" max="16384" width="8.81640625" hidden="1"/>
  </cols>
  <sheetData>
    <row r="1" spans="1:19" ht="21" customHeight="1" x14ac:dyDescent="0.35"/>
    <row r="2" spans="1:19" ht="21" customHeight="1" x14ac:dyDescent="0.35"/>
    <row r="3" spans="1:19" ht="21" customHeight="1" x14ac:dyDescent="0.35"/>
    <row r="4" spans="1:19" ht="21" customHeight="1" x14ac:dyDescent="0.35"/>
    <row r="5" spans="1:19" ht="21" customHeight="1" x14ac:dyDescent="0.35">
      <c r="C5" s="7"/>
      <c r="D5" s="7"/>
      <c r="E5" s="7"/>
      <c r="F5" s="7"/>
    </row>
    <row r="6" spans="1:19" ht="21" customHeight="1" x14ac:dyDescent="0.5">
      <c r="B6" s="56" t="s">
        <v>205</v>
      </c>
      <c r="C6" s="57" t="s">
        <v>101</v>
      </c>
      <c r="D6" s="57" t="s">
        <v>0</v>
      </c>
      <c r="E6" s="57" t="s">
        <v>106</v>
      </c>
      <c r="F6" s="57" t="s">
        <v>107</v>
      </c>
      <c r="G6" s="57" t="s">
        <v>108</v>
      </c>
      <c r="H6" s="57" t="s">
        <v>127</v>
      </c>
      <c r="I6" s="57" t="s">
        <v>132</v>
      </c>
      <c r="J6" s="57" t="s">
        <v>136</v>
      </c>
      <c r="K6" s="57" t="s">
        <v>138</v>
      </c>
      <c r="L6" s="57" t="s">
        <v>145</v>
      </c>
      <c r="M6" s="53" t="s">
        <v>146</v>
      </c>
      <c r="N6" s="67" t="s">
        <v>153</v>
      </c>
      <c r="O6" s="98"/>
      <c r="P6" s="53">
        <v>2021</v>
      </c>
      <c r="Q6" s="53">
        <v>2022</v>
      </c>
      <c r="R6" s="67">
        <v>2023</v>
      </c>
    </row>
    <row r="7" spans="1:19" ht="21" customHeight="1" outlineLevel="1" x14ac:dyDescent="0.5">
      <c r="A7" s="62"/>
      <c r="B7" s="41" t="s">
        <v>4</v>
      </c>
      <c r="C7" s="32">
        <v>1863.5</v>
      </c>
      <c r="D7" s="32">
        <v>5872.7</v>
      </c>
      <c r="E7" s="32">
        <v>3041.9</v>
      </c>
      <c r="F7" s="32">
        <v>4495.6000000000004</v>
      </c>
      <c r="G7" s="32">
        <v>4169.6000000000004</v>
      </c>
      <c r="H7" s="32">
        <v>3786.8</v>
      </c>
      <c r="I7" s="32">
        <v>2343.1999999999998</v>
      </c>
      <c r="J7" s="32">
        <v>1512.6</v>
      </c>
      <c r="K7" s="32">
        <v>1855.6</v>
      </c>
      <c r="L7" s="32">
        <v>2202.6999999999998</v>
      </c>
      <c r="M7" s="32">
        <v>3693.1</v>
      </c>
      <c r="N7" s="32">
        <v>2176.4</v>
      </c>
      <c r="O7" s="32"/>
      <c r="P7" s="32">
        <v>4495.6000000000004</v>
      </c>
      <c r="Q7" s="32">
        <v>1512.6</v>
      </c>
      <c r="R7" s="32">
        <v>2176.4</v>
      </c>
    </row>
    <row r="8" spans="1:19" ht="21" customHeight="1" outlineLevel="1" x14ac:dyDescent="0.5">
      <c r="A8" s="62"/>
      <c r="B8" s="41" t="s">
        <v>5</v>
      </c>
      <c r="C8" s="32">
        <v>8673.7999999999993</v>
      </c>
      <c r="D8" s="32">
        <v>4999.6000000000004</v>
      </c>
      <c r="E8" s="32">
        <v>2246</v>
      </c>
      <c r="F8" s="32">
        <v>1993</v>
      </c>
      <c r="G8" s="32">
        <v>2524</v>
      </c>
      <c r="H8" s="32">
        <v>2488</v>
      </c>
      <c r="I8" s="32">
        <v>2716.1</v>
      </c>
      <c r="J8" s="32">
        <v>3453.8</v>
      </c>
      <c r="K8" s="32">
        <v>3257.3</v>
      </c>
      <c r="L8" s="32">
        <v>3493.4</v>
      </c>
      <c r="M8" s="32">
        <v>2042.5</v>
      </c>
      <c r="N8" s="32">
        <v>3481.5</v>
      </c>
      <c r="O8" s="32"/>
      <c r="P8" s="32">
        <v>1993</v>
      </c>
      <c r="Q8" s="32">
        <v>3453.8</v>
      </c>
      <c r="R8" s="32">
        <v>3481.5</v>
      </c>
    </row>
    <row r="9" spans="1:19" ht="21" customHeight="1" outlineLevel="1" x14ac:dyDescent="0.5">
      <c r="A9" s="62"/>
      <c r="B9" s="41" t="s">
        <v>6</v>
      </c>
      <c r="C9" s="32">
        <v>15344.5</v>
      </c>
      <c r="D9" s="32">
        <v>16896.900000000001</v>
      </c>
      <c r="E9" s="32">
        <v>18456.400000000001</v>
      </c>
      <c r="F9" s="32">
        <v>19286.599999999999</v>
      </c>
      <c r="G9" s="32">
        <v>18425.3</v>
      </c>
      <c r="H9" s="32">
        <v>17667.7</v>
      </c>
      <c r="I9" s="32">
        <v>18887.5</v>
      </c>
      <c r="J9" s="32">
        <v>20748.900000000001</v>
      </c>
      <c r="K9" s="32">
        <v>18940</v>
      </c>
      <c r="L9" s="32">
        <v>18573.400000000001</v>
      </c>
      <c r="M9" s="32">
        <v>21105.4</v>
      </c>
      <c r="N9" s="32">
        <v>23977.1</v>
      </c>
      <c r="O9" s="32"/>
      <c r="P9" s="32">
        <v>19286.599999999999</v>
      </c>
      <c r="Q9" s="32">
        <v>20748.900000000001</v>
      </c>
      <c r="R9" s="32">
        <v>23977.1</v>
      </c>
    </row>
    <row r="10" spans="1:19" ht="21" customHeight="1" outlineLevel="1" x14ac:dyDescent="0.5">
      <c r="A10" s="58"/>
      <c r="B10" s="41" t="s">
        <v>104</v>
      </c>
      <c r="C10" s="32">
        <v>663.1</v>
      </c>
      <c r="D10" s="32">
        <v>842.7</v>
      </c>
      <c r="E10" s="32">
        <v>1616.1</v>
      </c>
      <c r="F10" s="32">
        <v>2346.5</v>
      </c>
      <c r="G10" s="32">
        <v>2498.8000000000002</v>
      </c>
      <c r="H10" s="32">
        <v>2856.9</v>
      </c>
      <c r="I10" s="32">
        <v>3074.1</v>
      </c>
      <c r="J10" s="32">
        <v>3960.9</v>
      </c>
      <c r="K10" s="32">
        <v>4026.5</v>
      </c>
      <c r="L10" s="32">
        <v>4099.3</v>
      </c>
      <c r="M10" s="32">
        <v>4576.7</v>
      </c>
      <c r="N10" s="32">
        <v>6397.9</v>
      </c>
      <c r="O10" s="32"/>
      <c r="P10" s="32">
        <v>2346.5</v>
      </c>
      <c r="Q10" s="32">
        <v>3960.9</v>
      </c>
      <c r="R10" s="32">
        <v>6397.9</v>
      </c>
      <c r="S10" s="32"/>
    </row>
    <row r="11" spans="1:19" ht="21" customHeight="1" outlineLevel="1" x14ac:dyDescent="0.5">
      <c r="A11" s="62"/>
      <c r="B11" s="41" t="s">
        <v>196</v>
      </c>
      <c r="C11" s="32">
        <v>1</v>
      </c>
      <c r="D11" s="32">
        <v>29.2</v>
      </c>
      <c r="E11" s="32">
        <v>174</v>
      </c>
      <c r="F11" s="32">
        <v>210.3</v>
      </c>
      <c r="G11" s="32">
        <v>28.9</v>
      </c>
      <c r="H11" s="32">
        <v>1.5</v>
      </c>
      <c r="I11" s="32">
        <v>5</v>
      </c>
      <c r="J11" s="32">
        <v>12.4</v>
      </c>
      <c r="K11" s="32">
        <v>13.1</v>
      </c>
      <c r="L11" s="32">
        <v>7.6</v>
      </c>
      <c r="M11" s="32">
        <v>0.4</v>
      </c>
      <c r="N11" s="32">
        <v>0.6</v>
      </c>
      <c r="O11" s="32"/>
      <c r="P11" s="32">
        <v>210.3</v>
      </c>
      <c r="Q11" s="32">
        <v>12.4</v>
      </c>
      <c r="R11" s="32">
        <v>0.6</v>
      </c>
      <c r="S11" s="32"/>
    </row>
    <row r="12" spans="1:19" ht="21" customHeight="1" outlineLevel="1" x14ac:dyDescent="0.5">
      <c r="A12" s="62"/>
      <c r="B12" s="21" t="s">
        <v>192</v>
      </c>
      <c r="C12" s="36">
        <f>SUM(C7:C11)</f>
        <v>26545.899999999998</v>
      </c>
      <c r="D12" s="36">
        <f t="shared" ref="D12:N12" si="0">SUM(D7:D11)</f>
        <v>28641.100000000002</v>
      </c>
      <c r="E12" s="36">
        <f t="shared" si="0"/>
        <v>25534.400000000001</v>
      </c>
      <c r="F12" s="36">
        <f t="shared" si="0"/>
        <v>28331.999999999996</v>
      </c>
      <c r="G12" s="36">
        <f t="shared" si="0"/>
        <v>27646.600000000002</v>
      </c>
      <c r="H12" s="36">
        <f t="shared" si="0"/>
        <v>26800.9</v>
      </c>
      <c r="I12" s="36">
        <f t="shared" si="0"/>
        <v>27025.899999999998</v>
      </c>
      <c r="J12" s="36">
        <f t="shared" si="0"/>
        <v>29688.600000000006</v>
      </c>
      <c r="K12" s="36">
        <f t="shared" si="0"/>
        <v>28092.5</v>
      </c>
      <c r="L12" s="36">
        <f t="shared" si="0"/>
        <v>28376.399999999998</v>
      </c>
      <c r="M12" s="36">
        <f t="shared" si="0"/>
        <v>31418.100000000002</v>
      </c>
      <c r="N12" s="36">
        <f t="shared" si="0"/>
        <v>36033.5</v>
      </c>
      <c r="O12" s="36"/>
      <c r="P12" s="36">
        <f t="shared" ref="P12:R12" si="1">SUM(P7:P11)</f>
        <v>28331.999999999996</v>
      </c>
      <c r="Q12" s="36">
        <f t="shared" si="1"/>
        <v>29688.600000000006</v>
      </c>
      <c r="R12" s="36">
        <f t="shared" si="1"/>
        <v>36033.5</v>
      </c>
      <c r="S12" s="36"/>
    </row>
    <row r="13" spans="1:19" ht="21" customHeight="1" outlineLevel="1" x14ac:dyDescent="0.5">
      <c r="A13" s="62"/>
      <c r="B13" s="41"/>
      <c r="C13" s="37"/>
      <c r="D13" s="37"/>
      <c r="E13" s="37"/>
      <c r="F13" s="37"/>
      <c r="G13" s="37"/>
      <c r="H13" s="37"/>
      <c r="I13" s="37"/>
      <c r="J13" s="37"/>
      <c r="K13" s="37"/>
      <c r="L13" s="37"/>
      <c r="M13" s="37"/>
      <c r="N13" s="37"/>
      <c r="O13" s="37"/>
      <c r="P13" s="37"/>
      <c r="Q13" s="37"/>
      <c r="R13" s="37"/>
      <c r="S13" s="37"/>
    </row>
    <row r="14" spans="1:19" ht="21" customHeight="1" outlineLevel="1" x14ac:dyDescent="0.5">
      <c r="A14" s="62"/>
      <c r="B14" s="41" t="s">
        <v>21</v>
      </c>
      <c r="C14" s="32">
        <v>-536.6</v>
      </c>
      <c r="D14" s="32">
        <v>-781.2</v>
      </c>
      <c r="E14" s="32">
        <v>-1514.6</v>
      </c>
      <c r="F14" s="32">
        <v>-2201.9</v>
      </c>
      <c r="G14" s="32">
        <v>-2367.8000000000002</v>
      </c>
      <c r="H14" s="32">
        <v>-2705</v>
      </c>
      <c r="I14" s="32">
        <v>-3144.1</v>
      </c>
      <c r="J14" s="32">
        <v>-4023.7</v>
      </c>
      <c r="K14" s="32">
        <v>-3902.2</v>
      </c>
      <c r="L14" s="32">
        <v>-3918.6</v>
      </c>
      <c r="M14" s="32">
        <v>-4450.8</v>
      </c>
      <c r="N14" s="32">
        <v>-6119.5</v>
      </c>
      <c r="O14" s="32"/>
      <c r="P14" s="32">
        <v>-2201.9</v>
      </c>
      <c r="Q14" s="32">
        <v>-4023.7</v>
      </c>
      <c r="R14" s="32">
        <v>-6119.5</v>
      </c>
      <c r="S14" s="32"/>
    </row>
    <row r="15" spans="1:19" ht="21" customHeight="1" outlineLevel="1" x14ac:dyDescent="0.5">
      <c r="A15" s="62"/>
      <c r="B15" s="41" t="s">
        <v>22</v>
      </c>
      <c r="C15" s="32">
        <v>-8406.6</v>
      </c>
      <c r="D15" s="32">
        <v>-10924.9</v>
      </c>
      <c r="E15" s="32">
        <v>-14458.1</v>
      </c>
      <c r="F15" s="32">
        <v>-15726.5</v>
      </c>
      <c r="G15" s="32">
        <v>-14997.4</v>
      </c>
      <c r="H15" s="32">
        <v>-14608.2</v>
      </c>
      <c r="I15" s="32">
        <v>-14779.5</v>
      </c>
      <c r="J15" s="32">
        <v>-16614.5</v>
      </c>
      <c r="K15" s="32">
        <v>-15568.6</v>
      </c>
      <c r="L15" s="32">
        <v>-15555.8</v>
      </c>
      <c r="M15" s="32">
        <v>-17252.3</v>
      </c>
      <c r="N15" s="32">
        <v>-19199.099999999999</v>
      </c>
      <c r="O15" s="32"/>
      <c r="P15" s="32">
        <v>-15726.5</v>
      </c>
      <c r="Q15" s="32">
        <v>-16614.5</v>
      </c>
      <c r="R15" s="32">
        <v>-19199.099999999999</v>
      </c>
      <c r="S15" s="32" t="s">
        <v>198</v>
      </c>
    </row>
    <row r="16" spans="1:19" ht="21" customHeight="1" outlineLevel="1" x14ac:dyDescent="0.5">
      <c r="A16" s="62"/>
      <c r="B16" s="41" t="s">
        <v>197</v>
      </c>
      <c r="C16" s="32">
        <v>-2282.1</v>
      </c>
      <c r="D16" s="32">
        <v>-5323.8</v>
      </c>
      <c r="E16" s="32">
        <v>-4212</v>
      </c>
      <c r="F16" s="32">
        <v>-5861.8</v>
      </c>
      <c r="G16" s="32">
        <v>-5426.5</v>
      </c>
      <c r="H16" s="32">
        <v>-4935</v>
      </c>
      <c r="I16" s="32">
        <v>-4456.1000000000004</v>
      </c>
      <c r="J16" s="32">
        <v>-4375.7</v>
      </c>
      <c r="K16" s="32">
        <v>-3756.5</v>
      </c>
      <c r="L16" s="32">
        <v>-3916.5</v>
      </c>
      <c r="M16" s="32">
        <v>-4191.3</v>
      </c>
      <c r="N16" s="32">
        <v>-4840.3</v>
      </c>
      <c r="O16" s="32"/>
      <c r="P16" s="32">
        <v>-5861.8</v>
      </c>
      <c r="Q16" s="32">
        <v>-4375.7</v>
      </c>
      <c r="R16" s="32">
        <v>-4840.3</v>
      </c>
      <c r="S16" s="32"/>
    </row>
    <row r="17" spans="1:19" ht="21" customHeight="1" outlineLevel="1" x14ac:dyDescent="0.5">
      <c r="A17" s="62"/>
      <c r="B17" s="41" t="s">
        <v>194</v>
      </c>
      <c r="C17" s="32">
        <v>-3325.4</v>
      </c>
      <c r="D17" s="32">
        <v>-2522.1</v>
      </c>
      <c r="E17" s="32">
        <v>-2530.4</v>
      </c>
      <c r="F17" s="32">
        <v>-2227.1999999999998</v>
      </c>
      <c r="G17" s="32">
        <v>-1916.3</v>
      </c>
      <c r="H17" s="32">
        <v>-1605.7</v>
      </c>
      <c r="I17" s="32">
        <v>-1291.8</v>
      </c>
      <c r="J17" s="32">
        <v>-975.2</v>
      </c>
      <c r="K17" s="32">
        <v>-634.70000000000005</v>
      </c>
      <c r="L17" s="32">
        <v>-318</v>
      </c>
      <c r="M17" s="32">
        <v>-324</v>
      </c>
      <c r="N17" s="32">
        <v>-505.2</v>
      </c>
      <c r="O17" s="32"/>
      <c r="P17" s="32">
        <v>-2227.1999999999998</v>
      </c>
      <c r="Q17" s="32">
        <v>-975.2</v>
      </c>
      <c r="R17" s="32">
        <v>-505.2</v>
      </c>
      <c r="S17" s="32"/>
    </row>
    <row r="18" spans="1:19" ht="21" customHeight="1" outlineLevel="1" x14ac:dyDescent="0.5">
      <c r="A18" s="62"/>
      <c r="B18" s="41" t="s">
        <v>196</v>
      </c>
      <c r="C18" s="32">
        <v>-19.100000000000001</v>
      </c>
      <c r="D18" s="32">
        <v>-6.9</v>
      </c>
      <c r="E18" s="32">
        <v>-16.600000000000001</v>
      </c>
      <c r="F18" s="32">
        <v>-23.2</v>
      </c>
      <c r="G18" s="32">
        <v>-400.7</v>
      </c>
      <c r="H18" s="32">
        <v>-192.8</v>
      </c>
      <c r="I18" s="32">
        <v>-250.1</v>
      </c>
      <c r="J18" s="32">
        <v>-209.7</v>
      </c>
      <c r="K18" s="32">
        <v>-241.8</v>
      </c>
      <c r="L18" s="32">
        <v>-340.2</v>
      </c>
      <c r="M18" s="32">
        <v>-342.1</v>
      </c>
      <c r="N18" s="32">
        <v>-316.2</v>
      </c>
      <c r="O18" s="32"/>
      <c r="P18" s="32">
        <v>-23.2</v>
      </c>
      <c r="Q18" s="32">
        <v>-209.7</v>
      </c>
      <c r="R18" s="32">
        <v>-316.2</v>
      </c>
      <c r="S18" s="32"/>
    </row>
    <row r="19" spans="1:19" ht="21" customHeight="1" outlineLevel="1" x14ac:dyDescent="0.5">
      <c r="A19" s="62"/>
      <c r="B19" s="21" t="s">
        <v>193</v>
      </c>
      <c r="C19" s="36">
        <f t="shared" ref="C19:N19" si="2">SUM(C14:C18)</f>
        <v>-14569.800000000001</v>
      </c>
      <c r="D19" s="36">
        <f t="shared" si="2"/>
        <v>-19558.900000000001</v>
      </c>
      <c r="E19" s="36">
        <f t="shared" si="2"/>
        <v>-22731.7</v>
      </c>
      <c r="F19" s="36">
        <f t="shared" si="2"/>
        <v>-26040.600000000002</v>
      </c>
      <c r="G19" s="36">
        <f t="shared" si="2"/>
        <v>-25108.7</v>
      </c>
      <c r="H19" s="36">
        <f t="shared" si="2"/>
        <v>-24046.7</v>
      </c>
      <c r="I19" s="36">
        <f t="shared" si="2"/>
        <v>-23921.599999999995</v>
      </c>
      <c r="J19" s="36">
        <f t="shared" si="2"/>
        <v>-26198.800000000003</v>
      </c>
      <c r="K19" s="36">
        <f t="shared" si="2"/>
        <v>-24103.8</v>
      </c>
      <c r="L19" s="36">
        <f t="shared" si="2"/>
        <v>-24049.1</v>
      </c>
      <c r="M19" s="36">
        <f t="shared" si="2"/>
        <v>-26560.499999999996</v>
      </c>
      <c r="N19" s="36">
        <f t="shared" si="2"/>
        <v>-30980.3</v>
      </c>
      <c r="O19" s="36"/>
      <c r="P19" s="36">
        <f t="shared" ref="P19:R19" si="3">SUM(P14:P18)</f>
        <v>-26040.600000000002</v>
      </c>
      <c r="Q19" s="36">
        <f t="shared" si="3"/>
        <v>-26198.800000000003</v>
      </c>
      <c r="R19" s="36">
        <f t="shared" si="3"/>
        <v>-30980.3</v>
      </c>
      <c r="S19" s="36"/>
    </row>
    <row r="20" spans="1:19" ht="21" customHeight="1" outlineLevel="1" x14ac:dyDescent="0.5">
      <c r="A20" s="62"/>
      <c r="B20" s="41"/>
      <c r="C20" s="37"/>
      <c r="D20" s="37"/>
      <c r="E20" s="37"/>
      <c r="F20" s="37"/>
      <c r="G20" s="37"/>
      <c r="H20" s="37"/>
      <c r="I20" s="37"/>
      <c r="J20" s="37"/>
      <c r="K20" s="37"/>
      <c r="L20" s="37"/>
      <c r="M20" s="37"/>
      <c r="N20" s="37"/>
      <c r="O20" s="37"/>
      <c r="P20" s="37"/>
      <c r="Q20" s="37"/>
      <c r="R20" s="37"/>
      <c r="S20" s="37"/>
    </row>
    <row r="21" spans="1:19" ht="21" customHeight="1" outlineLevel="1" x14ac:dyDescent="0.5">
      <c r="A21" s="62"/>
      <c r="B21" s="21" t="s">
        <v>195</v>
      </c>
      <c r="C21" s="22">
        <f>SUM(C12+C19)</f>
        <v>11976.099999999997</v>
      </c>
      <c r="D21" s="22">
        <f t="shared" ref="D21:N21" si="4">SUM(D12+D19)</f>
        <v>9082.2000000000007</v>
      </c>
      <c r="E21" s="22">
        <f t="shared" si="4"/>
        <v>2802.7000000000007</v>
      </c>
      <c r="F21" s="22">
        <f t="shared" si="4"/>
        <v>2291.3999999999942</v>
      </c>
      <c r="G21" s="22">
        <f t="shared" si="4"/>
        <v>2537.9000000000015</v>
      </c>
      <c r="H21" s="22">
        <f t="shared" si="4"/>
        <v>2754.2000000000007</v>
      </c>
      <c r="I21" s="22">
        <f t="shared" si="4"/>
        <v>3104.3000000000029</v>
      </c>
      <c r="J21" s="22">
        <f t="shared" si="4"/>
        <v>3489.8000000000029</v>
      </c>
      <c r="K21" s="22">
        <f t="shared" si="4"/>
        <v>3988.7000000000007</v>
      </c>
      <c r="L21" s="22">
        <f t="shared" si="4"/>
        <v>4327.2999999999993</v>
      </c>
      <c r="M21" s="22">
        <f t="shared" si="4"/>
        <v>4857.6000000000058</v>
      </c>
      <c r="N21" s="22">
        <f t="shared" si="4"/>
        <v>5053.2000000000007</v>
      </c>
      <c r="O21" s="22"/>
      <c r="P21" s="22">
        <f t="shared" ref="P21:R21" si="5">SUM(P12+P19)</f>
        <v>2291.3999999999942</v>
      </c>
      <c r="Q21" s="22">
        <f t="shared" si="5"/>
        <v>3489.8000000000029</v>
      </c>
      <c r="R21" s="22">
        <f t="shared" si="5"/>
        <v>5053.2000000000007</v>
      </c>
      <c r="S21" s="22"/>
    </row>
    <row r="22" spans="1:19" ht="21" customHeight="1" x14ac:dyDescent="0.5">
      <c r="B22" s="37"/>
      <c r="C22" s="37"/>
      <c r="D22" s="37"/>
      <c r="E22" s="37"/>
      <c r="F22" s="37"/>
      <c r="G22" s="37"/>
      <c r="H22" s="37"/>
      <c r="I22" s="37"/>
      <c r="J22" s="37"/>
      <c r="K22" s="37"/>
      <c r="L22" s="37"/>
      <c r="M22" s="37"/>
      <c r="N22" s="37"/>
      <c r="O22" s="37"/>
      <c r="P22" s="37"/>
      <c r="Q22" s="37"/>
      <c r="R22" s="37"/>
      <c r="S22" s="37"/>
    </row>
    <row r="23" spans="1:19" ht="21" customHeight="1" x14ac:dyDescent="0.3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D5C0-694C-448B-8B78-60D33ABFD855}">
  <dimension ref="A1:AK50"/>
  <sheetViews>
    <sheetView showGridLines="0" zoomScale="50" zoomScaleNormal="50" workbookViewId="0">
      <pane xSplit="2" ySplit="6" topLeftCell="C7" activePane="bottomRight" state="frozen"/>
      <selection activeCell="F10" sqref="F10"/>
      <selection pane="topRight" activeCell="F10" sqref="F10"/>
      <selection pane="bottomLeft" activeCell="F10" sqref="F10"/>
      <selection pane="bottomRight"/>
    </sheetView>
  </sheetViews>
  <sheetFormatPr defaultColWidth="0" defaultRowHeight="14.5" customHeight="1" zeroHeight="1" x14ac:dyDescent="0.35"/>
  <cols>
    <col min="1" max="1" width="8.7265625" customWidth="1"/>
    <col min="2" max="2" width="66.7265625" style="1" customWidth="1"/>
    <col min="3" max="14" width="14.7265625" style="1" customWidth="1"/>
    <col min="15" max="15" width="6.54296875" style="1" customWidth="1"/>
    <col min="16" max="18" width="14.7265625" style="1" customWidth="1"/>
    <col min="19" max="19" width="14.7265625" customWidth="1"/>
    <col min="20" max="20" width="13.36328125" hidden="1" customWidth="1"/>
    <col min="21" max="21" width="10.36328125" hidden="1" customWidth="1"/>
    <col min="22" max="22" width="8.81640625" hidden="1" customWidth="1"/>
    <col min="23" max="37" width="0" hidden="1" customWidth="1"/>
    <col min="38" max="16384" width="8.81640625" hidden="1"/>
  </cols>
  <sheetData>
    <row r="1" spans="1:30" ht="21" customHeight="1" x14ac:dyDescent="0.35"/>
    <row r="2" spans="1:30" ht="21" customHeight="1" x14ac:dyDescent="0.35"/>
    <row r="3" spans="1:30" ht="21" customHeight="1" x14ac:dyDescent="0.35"/>
    <row r="4" spans="1:30" ht="21" customHeight="1" x14ac:dyDescent="0.35"/>
    <row r="5" spans="1:30" ht="21" customHeight="1" x14ac:dyDescent="0.35">
      <c r="C5" s="7"/>
      <c r="D5" s="7"/>
      <c r="E5" s="7"/>
      <c r="F5" s="7"/>
    </row>
    <row r="6" spans="1:30" ht="21" customHeight="1" x14ac:dyDescent="0.5">
      <c r="B6" s="56" t="s">
        <v>199</v>
      </c>
      <c r="C6" s="57" t="s">
        <v>101</v>
      </c>
      <c r="D6" s="57" t="s">
        <v>0</v>
      </c>
      <c r="E6" s="57" t="s">
        <v>106</v>
      </c>
      <c r="F6" s="57" t="s">
        <v>107</v>
      </c>
      <c r="G6" s="57" t="s">
        <v>108</v>
      </c>
      <c r="H6" s="57" t="s">
        <v>127</v>
      </c>
      <c r="I6" s="57" t="s">
        <v>132</v>
      </c>
      <c r="J6" s="57" t="s">
        <v>136</v>
      </c>
      <c r="K6" s="57" t="s">
        <v>138</v>
      </c>
      <c r="L6" s="57" t="s">
        <v>145</v>
      </c>
      <c r="M6" s="53" t="s">
        <v>146</v>
      </c>
      <c r="N6" s="67" t="s">
        <v>153</v>
      </c>
      <c r="O6" s="98"/>
      <c r="P6" s="103">
        <v>2021</v>
      </c>
      <c r="Q6" s="53">
        <v>2022</v>
      </c>
      <c r="R6" s="67">
        <v>2023</v>
      </c>
    </row>
    <row r="7" spans="1:30" ht="21" customHeight="1" x14ac:dyDescent="0.5">
      <c r="A7" s="9"/>
      <c r="B7" s="63" t="s">
        <v>189</v>
      </c>
      <c r="C7" s="32"/>
      <c r="D7" s="32"/>
      <c r="E7" s="32"/>
      <c r="F7" s="32"/>
      <c r="G7" s="32"/>
      <c r="H7" s="32"/>
      <c r="I7" s="32"/>
      <c r="J7" s="32"/>
      <c r="K7" s="32"/>
      <c r="L7" s="32"/>
      <c r="M7" s="32"/>
      <c r="N7" s="32"/>
      <c r="O7" s="32"/>
      <c r="P7" s="32"/>
      <c r="Q7" s="32"/>
      <c r="R7" s="32"/>
      <c r="U7" s="2"/>
      <c r="V7" s="2"/>
      <c r="W7" s="2"/>
      <c r="X7" s="2"/>
      <c r="Y7" s="2"/>
      <c r="Z7" s="2"/>
      <c r="AA7" s="2"/>
      <c r="AB7" s="2"/>
      <c r="AC7" s="2"/>
      <c r="AD7" s="2"/>
    </row>
    <row r="8" spans="1:30" ht="21" customHeight="1" x14ac:dyDescent="0.5">
      <c r="A8" s="9"/>
      <c r="B8" s="31" t="s">
        <v>139</v>
      </c>
      <c r="C8" s="32">
        <v>51</v>
      </c>
      <c r="D8" s="32">
        <v>60.4</v>
      </c>
      <c r="E8" s="32">
        <v>75</v>
      </c>
      <c r="F8" s="32">
        <v>89</v>
      </c>
      <c r="G8" s="32">
        <v>83.2</v>
      </c>
      <c r="H8" s="32">
        <v>90.7</v>
      </c>
      <c r="I8" s="32">
        <v>93.3</v>
      </c>
      <c r="J8" s="32">
        <v>100.1</v>
      </c>
      <c r="K8" s="32">
        <v>93.5</v>
      </c>
      <c r="L8" s="32">
        <v>97.4</v>
      </c>
      <c r="M8" s="32">
        <v>103.9</v>
      </c>
      <c r="N8" s="32">
        <v>113.5</v>
      </c>
      <c r="O8" s="32"/>
      <c r="P8" s="32">
        <v>275.39999999999998</v>
      </c>
      <c r="Q8" s="32">
        <v>367.4</v>
      </c>
      <c r="R8" s="32">
        <v>408.3</v>
      </c>
      <c r="U8" s="2"/>
      <c r="V8" s="2"/>
      <c r="W8" s="2"/>
      <c r="X8" s="2"/>
      <c r="Y8" s="2"/>
      <c r="Z8" s="2"/>
      <c r="AA8" s="2"/>
      <c r="AB8" s="2"/>
      <c r="AC8" s="2"/>
      <c r="AD8" s="2"/>
    </row>
    <row r="9" spans="1:30" ht="21" customHeight="1" x14ac:dyDescent="0.5">
      <c r="A9" s="9"/>
      <c r="B9" s="101" t="s">
        <v>140</v>
      </c>
      <c r="C9" s="32">
        <v>32.799999999999997</v>
      </c>
      <c r="D9" s="32">
        <v>39.299999999999997</v>
      </c>
      <c r="E9" s="32">
        <v>51.6</v>
      </c>
      <c r="F9" s="32">
        <v>66.7</v>
      </c>
      <c r="G9" s="32">
        <v>63.4</v>
      </c>
      <c r="H9" s="32">
        <v>69.900000000000006</v>
      </c>
      <c r="I9" s="32">
        <v>74.7</v>
      </c>
      <c r="J9" s="32">
        <v>81.900000000000006</v>
      </c>
      <c r="K9" s="32">
        <v>78.900000000000006</v>
      </c>
      <c r="L9" s="32">
        <v>83.3</v>
      </c>
      <c r="M9" s="32">
        <v>89.6</v>
      </c>
      <c r="N9" s="32">
        <v>98.5</v>
      </c>
      <c r="O9" s="32"/>
      <c r="P9" s="32">
        <v>190.4</v>
      </c>
      <c r="Q9" s="32">
        <v>289.89999999999998</v>
      </c>
      <c r="R9" s="32">
        <v>350.3</v>
      </c>
      <c r="U9" s="2"/>
      <c r="V9" s="2"/>
      <c r="W9" s="2"/>
      <c r="X9" s="2"/>
      <c r="Y9" s="2"/>
      <c r="Z9" s="2"/>
      <c r="AA9" s="2"/>
      <c r="AB9" s="2"/>
      <c r="AC9" s="2"/>
      <c r="AD9" s="2"/>
    </row>
    <row r="10" spans="1:30" ht="21" customHeight="1" x14ac:dyDescent="0.5">
      <c r="A10" s="9"/>
      <c r="B10" s="101" t="s">
        <v>141</v>
      </c>
      <c r="C10" s="32">
        <v>18.2</v>
      </c>
      <c r="D10" s="32">
        <v>21.1</v>
      </c>
      <c r="E10" s="32">
        <v>23.4</v>
      </c>
      <c r="F10" s="32">
        <v>22.3</v>
      </c>
      <c r="G10" s="32">
        <v>19.8</v>
      </c>
      <c r="H10" s="32">
        <v>20.9</v>
      </c>
      <c r="I10" s="32">
        <v>18.600000000000001</v>
      </c>
      <c r="J10" s="32">
        <v>18.2</v>
      </c>
      <c r="K10" s="32">
        <v>14.6</v>
      </c>
      <c r="L10" s="32">
        <v>14.1</v>
      </c>
      <c r="M10" s="32">
        <v>14.4</v>
      </c>
      <c r="N10" s="32">
        <v>15</v>
      </c>
      <c r="O10" s="32"/>
      <c r="P10" s="32">
        <v>85</v>
      </c>
      <c r="Q10" s="32">
        <v>77.5</v>
      </c>
      <c r="R10" s="32">
        <v>58.1</v>
      </c>
      <c r="U10" s="2"/>
      <c r="V10" s="2"/>
      <c r="W10" s="2"/>
      <c r="X10" s="2"/>
      <c r="Y10" s="2"/>
      <c r="Z10" s="2"/>
      <c r="AA10" s="2"/>
      <c r="AB10" s="2"/>
      <c r="AC10" s="2"/>
      <c r="AD10" s="2"/>
    </row>
    <row r="11" spans="1:30" ht="21" customHeight="1" x14ac:dyDescent="0.5">
      <c r="A11" s="9"/>
      <c r="B11" s="24"/>
      <c r="C11" s="32"/>
      <c r="D11" s="32"/>
      <c r="E11" s="32"/>
      <c r="F11" s="32"/>
      <c r="G11" s="32"/>
      <c r="H11" s="32"/>
      <c r="I11" s="32"/>
      <c r="J11" s="32"/>
      <c r="K11" s="32"/>
      <c r="L11" s="32"/>
      <c r="M11" s="32"/>
      <c r="N11" s="32"/>
      <c r="O11" s="32"/>
      <c r="P11" s="32"/>
      <c r="Q11" s="32"/>
      <c r="R11" s="32"/>
      <c r="U11" s="2"/>
      <c r="V11" s="2"/>
      <c r="W11" s="2"/>
      <c r="X11" s="2"/>
      <c r="Y11" s="2"/>
      <c r="Z11" s="2"/>
      <c r="AA11" s="2"/>
      <c r="AB11" s="2"/>
      <c r="AC11" s="2"/>
      <c r="AD11" s="2"/>
    </row>
    <row r="12" spans="1:30" ht="21" customHeight="1" x14ac:dyDescent="0.5">
      <c r="A12" s="9"/>
      <c r="B12" s="102" t="s">
        <v>150</v>
      </c>
      <c r="C12" s="32" t="s">
        <v>149</v>
      </c>
      <c r="D12" s="32" t="s">
        <v>149</v>
      </c>
      <c r="E12" s="32" t="s">
        <v>149</v>
      </c>
      <c r="F12" s="32" t="s">
        <v>149</v>
      </c>
      <c r="G12" s="32">
        <v>0.7</v>
      </c>
      <c r="H12" s="32">
        <v>1.2</v>
      </c>
      <c r="I12" s="32">
        <v>2</v>
      </c>
      <c r="J12" s="32">
        <v>3.1</v>
      </c>
      <c r="K12" s="32">
        <v>3.4</v>
      </c>
      <c r="L12" s="32">
        <v>4.3</v>
      </c>
      <c r="M12" s="32">
        <v>5.5</v>
      </c>
      <c r="N12" s="32">
        <v>7.6</v>
      </c>
      <c r="O12" s="36"/>
      <c r="P12" s="32">
        <v>0</v>
      </c>
      <c r="Q12" s="32">
        <v>7.1</v>
      </c>
      <c r="R12" s="32">
        <v>20.9</v>
      </c>
      <c r="U12" s="2"/>
      <c r="V12" s="2"/>
      <c r="W12" s="2"/>
      <c r="X12" s="2"/>
      <c r="Y12" s="2"/>
      <c r="Z12" s="2"/>
      <c r="AA12" s="2"/>
      <c r="AB12" s="2"/>
      <c r="AC12" s="2"/>
      <c r="AD12" s="2"/>
    </row>
    <row r="13" spans="1:30" ht="21" customHeight="1" x14ac:dyDescent="0.5">
      <c r="A13" s="9"/>
      <c r="B13" s="24"/>
      <c r="C13" s="32"/>
      <c r="D13" s="32"/>
      <c r="E13" s="32"/>
      <c r="F13" s="32"/>
      <c r="G13" s="32"/>
      <c r="H13" s="32"/>
      <c r="I13" s="32"/>
      <c r="J13" s="32"/>
      <c r="K13" s="32"/>
      <c r="L13" s="32"/>
      <c r="M13" s="32"/>
      <c r="N13" s="32"/>
      <c r="O13" s="37"/>
      <c r="P13" s="32"/>
      <c r="Q13" s="32"/>
      <c r="R13" s="32"/>
      <c r="U13" s="2"/>
      <c r="V13" s="2"/>
      <c r="W13" s="2"/>
      <c r="X13" s="2"/>
      <c r="Y13" s="2"/>
      <c r="Z13" s="2"/>
      <c r="AA13" s="2"/>
      <c r="AB13" s="2"/>
      <c r="AC13" s="2"/>
      <c r="AD13" s="2"/>
    </row>
    <row r="14" spans="1:30" ht="21" customHeight="1" x14ac:dyDescent="0.5">
      <c r="A14" s="9"/>
      <c r="B14" s="31" t="s">
        <v>142</v>
      </c>
      <c r="C14" s="32">
        <v>13.9</v>
      </c>
      <c r="D14" s="32">
        <v>13.7</v>
      </c>
      <c r="E14" s="32">
        <v>14.4</v>
      </c>
      <c r="F14" s="32">
        <v>14.6</v>
      </c>
      <c r="G14" s="32">
        <v>11.8</v>
      </c>
      <c r="H14" s="32">
        <v>11.8</v>
      </c>
      <c r="I14" s="32">
        <v>11.2</v>
      </c>
      <c r="J14" s="32">
        <v>10.9</v>
      </c>
      <c r="K14" s="32">
        <v>9.5</v>
      </c>
      <c r="L14" s="32">
        <v>9.1999999999999993</v>
      </c>
      <c r="M14" s="32">
        <v>9</v>
      </c>
      <c r="N14" s="32">
        <v>9.1999999999999993</v>
      </c>
      <c r="O14" s="32"/>
      <c r="P14" s="32">
        <v>13.1</v>
      </c>
      <c r="Q14" s="32">
        <v>11.1</v>
      </c>
      <c r="R14" s="32">
        <v>9.3000000000000007</v>
      </c>
      <c r="U14" s="2"/>
      <c r="V14" s="2"/>
      <c r="W14" s="2"/>
      <c r="X14" s="2"/>
      <c r="Y14" s="2"/>
      <c r="Z14" s="2"/>
      <c r="AA14" s="2"/>
      <c r="AB14" s="2"/>
      <c r="AC14" s="2"/>
      <c r="AD14" s="2"/>
    </row>
    <row r="15" spans="1:30" ht="21" customHeight="1" x14ac:dyDescent="0.5">
      <c r="A15" s="9"/>
      <c r="B15" s="24"/>
      <c r="C15" s="32"/>
      <c r="D15" s="32"/>
      <c r="E15" s="32"/>
      <c r="F15" s="32"/>
      <c r="G15" s="32"/>
      <c r="H15" s="32"/>
      <c r="I15" s="32"/>
      <c r="J15" s="32"/>
      <c r="K15" s="32"/>
      <c r="L15" s="32"/>
      <c r="M15" s="32"/>
      <c r="N15" s="32"/>
      <c r="O15" s="32"/>
      <c r="P15" s="32"/>
      <c r="Q15" s="32"/>
      <c r="R15" s="32"/>
      <c r="U15" s="2"/>
      <c r="V15" s="2"/>
      <c r="W15" s="2"/>
      <c r="X15" s="2"/>
      <c r="Y15" s="2"/>
      <c r="Z15" s="2"/>
      <c r="AA15" s="2"/>
      <c r="AB15" s="2"/>
      <c r="AC15" s="2"/>
      <c r="AD15" s="2"/>
    </row>
    <row r="16" spans="1:30" ht="21" customHeight="1" x14ac:dyDescent="0.5">
      <c r="A16" s="9"/>
      <c r="B16" s="31" t="s">
        <v>241</v>
      </c>
      <c r="C16" s="32">
        <v>909.3</v>
      </c>
      <c r="D16" s="32">
        <v>1094.5999999999999</v>
      </c>
      <c r="E16" s="32">
        <v>1388.4</v>
      </c>
      <c r="F16" s="32">
        <v>1766.1</v>
      </c>
      <c r="G16" s="32">
        <v>1926.2</v>
      </c>
      <c r="H16" s="32">
        <v>2122.3000000000002</v>
      </c>
      <c r="I16" s="32">
        <v>2372.1</v>
      </c>
      <c r="J16" s="32">
        <v>2584</v>
      </c>
      <c r="K16" s="32">
        <v>2818.1</v>
      </c>
      <c r="L16" s="32">
        <v>3014.7</v>
      </c>
      <c r="M16" s="32">
        <v>3330.9</v>
      </c>
      <c r="N16" s="32">
        <v>3522.1</v>
      </c>
      <c r="O16" s="32"/>
      <c r="P16" s="32">
        <v>1766.1</v>
      </c>
      <c r="Q16" s="32">
        <v>2584</v>
      </c>
      <c r="R16" s="32">
        <v>3522.1</v>
      </c>
      <c r="U16" s="2"/>
      <c r="V16" s="2"/>
      <c r="W16" s="2"/>
      <c r="X16" s="2"/>
      <c r="Y16" s="2"/>
      <c r="Z16" s="2"/>
      <c r="AA16" s="2"/>
      <c r="AB16" s="2"/>
      <c r="AC16" s="2"/>
      <c r="AD16" s="2"/>
    </row>
    <row r="17" spans="1:30" ht="21" customHeight="1" x14ac:dyDescent="0.5">
      <c r="A17" s="9"/>
      <c r="B17" s="101" t="s">
        <v>151</v>
      </c>
      <c r="C17" s="32">
        <v>857.8</v>
      </c>
      <c r="D17" s="32">
        <v>1045.8</v>
      </c>
      <c r="E17" s="32">
        <v>1336.1</v>
      </c>
      <c r="F17" s="32">
        <v>1703.4</v>
      </c>
      <c r="G17" s="32">
        <v>1870.9</v>
      </c>
      <c r="H17" s="32">
        <v>2066.4</v>
      </c>
      <c r="I17" s="32">
        <v>2314.4</v>
      </c>
      <c r="J17" s="32">
        <v>2526.1999999999998</v>
      </c>
      <c r="K17" s="32">
        <v>2758.1</v>
      </c>
      <c r="L17" s="32">
        <v>2962</v>
      </c>
      <c r="M17" s="32">
        <v>3279.1</v>
      </c>
      <c r="N17" s="32">
        <v>3471.3</v>
      </c>
      <c r="O17" s="32"/>
      <c r="P17" s="32">
        <v>1703.4</v>
      </c>
      <c r="Q17" s="32">
        <v>2526.1999999999998</v>
      </c>
      <c r="R17" s="32">
        <v>3471.3</v>
      </c>
      <c r="U17" s="2"/>
      <c r="V17" s="2"/>
      <c r="W17" s="2"/>
      <c r="X17" s="2"/>
      <c r="Y17" s="2"/>
      <c r="Z17" s="2"/>
      <c r="AA17" s="2"/>
      <c r="AB17" s="2"/>
      <c r="AC17" s="2"/>
      <c r="AD17" s="2"/>
    </row>
    <row r="18" spans="1:30" ht="21" customHeight="1" x14ac:dyDescent="0.5">
      <c r="A18" s="9"/>
      <c r="B18" s="101" t="s">
        <v>141</v>
      </c>
      <c r="C18" s="32">
        <v>54.4</v>
      </c>
      <c r="D18" s="32">
        <v>51.7</v>
      </c>
      <c r="E18" s="32">
        <v>56.1</v>
      </c>
      <c r="F18" s="32">
        <v>67.400000000000006</v>
      </c>
      <c r="G18" s="32">
        <v>60.2</v>
      </c>
      <c r="H18" s="32">
        <v>61.2</v>
      </c>
      <c r="I18" s="32">
        <v>64.3</v>
      </c>
      <c r="J18" s="32">
        <v>65</v>
      </c>
      <c r="K18" s="32">
        <v>67.599999999999994</v>
      </c>
      <c r="L18" s="32">
        <v>62.6</v>
      </c>
      <c r="M18" s="32">
        <v>59.3</v>
      </c>
      <c r="N18" s="32">
        <v>58.3</v>
      </c>
      <c r="O18" s="32"/>
      <c r="P18" s="32">
        <v>67.400000000000006</v>
      </c>
      <c r="Q18" s="32">
        <v>65</v>
      </c>
      <c r="R18" s="32">
        <v>58.3</v>
      </c>
      <c r="U18" s="2"/>
      <c r="V18" s="2"/>
      <c r="W18" s="2"/>
      <c r="X18" s="2"/>
      <c r="Y18" s="2"/>
      <c r="Z18" s="2"/>
      <c r="AA18" s="2"/>
      <c r="AB18" s="2"/>
      <c r="AC18" s="2"/>
      <c r="AD18" s="2"/>
    </row>
    <row r="19" spans="1:30" ht="21" customHeight="1" x14ac:dyDescent="0.5">
      <c r="A19" s="9"/>
      <c r="B19" s="24"/>
      <c r="C19" s="32"/>
      <c r="D19" s="32"/>
      <c r="E19" s="32"/>
      <c r="F19" s="32"/>
      <c r="G19" s="32"/>
      <c r="H19" s="32"/>
      <c r="I19" s="32"/>
      <c r="J19" s="32"/>
      <c r="K19" s="32"/>
      <c r="L19" s="32"/>
      <c r="M19" s="32"/>
      <c r="N19" s="32"/>
      <c r="O19" s="36"/>
      <c r="P19" s="32"/>
      <c r="Q19" s="32"/>
      <c r="R19" s="32"/>
      <c r="U19" s="2"/>
      <c r="V19" s="2"/>
      <c r="W19" s="2"/>
      <c r="X19" s="2"/>
      <c r="Y19" s="2"/>
      <c r="Z19" s="2"/>
      <c r="AA19" s="2"/>
      <c r="AB19" s="2"/>
      <c r="AC19" s="2"/>
      <c r="AD19" s="2"/>
    </row>
    <row r="20" spans="1:30" ht="21" customHeight="1" x14ac:dyDescent="0.5">
      <c r="A20" s="9"/>
      <c r="B20" s="31" t="s">
        <v>152</v>
      </c>
      <c r="C20" s="32">
        <v>134.80000000000001</v>
      </c>
      <c r="D20" s="32">
        <v>185.3</v>
      </c>
      <c r="E20" s="32">
        <v>293.8</v>
      </c>
      <c r="F20" s="32">
        <v>377.7</v>
      </c>
      <c r="G20" s="32">
        <v>160.1</v>
      </c>
      <c r="H20" s="32">
        <v>196.1</v>
      </c>
      <c r="I20" s="32">
        <v>249.8</v>
      </c>
      <c r="J20" s="32">
        <v>211.9</v>
      </c>
      <c r="K20" s="32">
        <v>234</v>
      </c>
      <c r="L20" s="32">
        <v>196.6</v>
      </c>
      <c r="M20" s="32">
        <v>316.2</v>
      </c>
      <c r="N20" s="32">
        <v>191.2</v>
      </c>
      <c r="O20" s="37"/>
      <c r="P20" s="32">
        <v>991.6</v>
      </c>
      <c r="Q20" s="32">
        <v>817.9</v>
      </c>
      <c r="R20" s="32">
        <v>938.1</v>
      </c>
    </row>
    <row r="21" spans="1:30" ht="21" customHeight="1" x14ac:dyDescent="0.5">
      <c r="A21" s="9"/>
      <c r="B21" s="101" t="s">
        <v>151</v>
      </c>
      <c r="C21" s="32">
        <v>138</v>
      </c>
      <c r="D21" s="32">
        <v>188</v>
      </c>
      <c r="E21" s="32">
        <v>290.3</v>
      </c>
      <c r="F21" s="32">
        <v>367.3</v>
      </c>
      <c r="G21" s="32">
        <v>167.5</v>
      </c>
      <c r="H21" s="32">
        <v>195.5</v>
      </c>
      <c r="I21" s="32">
        <v>248</v>
      </c>
      <c r="J21" s="32">
        <v>211.8</v>
      </c>
      <c r="K21" s="32">
        <v>231.9</v>
      </c>
      <c r="L21" s="32">
        <v>203.9</v>
      </c>
      <c r="M21" s="32">
        <v>317.2</v>
      </c>
      <c r="N21" s="32">
        <v>192.2</v>
      </c>
      <c r="O21" s="22"/>
      <c r="P21" s="32">
        <v>983.6</v>
      </c>
      <c r="Q21" s="32">
        <v>822.7</v>
      </c>
      <c r="R21" s="32">
        <v>945.2</v>
      </c>
      <c r="U21" s="2"/>
      <c r="V21" s="2"/>
      <c r="W21" s="2"/>
      <c r="X21" s="2"/>
      <c r="Y21" s="2"/>
      <c r="Z21" s="2"/>
      <c r="AA21" s="2"/>
      <c r="AB21" s="2"/>
      <c r="AC21" s="2"/>
      <c r="AD21" s="2"/>
    </row>
    <row r="22" spans="1:30" ht="21" customHeight="1" x14ac:dyDescent="0.5">
      <c r="A22" s="9"/>
      <c r="B22" s="101" t="s">
        <v>141</v>
      </c>
      <c r="C22" s="32">
        <v>-2</v>
      </c>
      <c r="D22" s="32">
        <v>-2.7</v>
      </c>
      <c r="E22" s="32">
        <v>4.4000000000000004</v>
      </c>
      <c r="F22" s="32">
        <v>11.3</v>
      </c>
      <c r="G22" s="32">
        <v>-7.1</v>
      </c>
      <c r="H22" s="32">
        <v>1</v>
      </c>
      <c r="I22" s="32">
        <v>3.1</v>
      </c>
      <c r="J22" s="32">
        <v>0.6</v>
      </c>
      <c r="K22" s="32">
        <v>2.6</v>
      </c>
      <c r="L22" s="32">
        <v>-5</v>
      </c>
      <c r="M22" s="32">
        <v>-3.3</v>
      </c>
      <c r="N22" s="32">
        <v>-1</v>
      </c>
      <c r="O22" s="37"/>
      <c r="P22" s="32">
        <v>11</v>
      </c>
      <c r="Q22" s="32">
        <v>-2.4</v>
      </c>
      <c r="R22" s="32">
        <v>-6.6</v>
      </c>
      <c r="U22" s="2"/>
      <c r="V22" s="2"/>
      <c r="W22" s="2"/>
      <c r="X22" s="2"/>
      <c r="Y22" s="2"/>
      <c r="Z22" s="2"/>
      <c r="AA22" s="2"/>
      <c r="AB22" s="2"/>
      <c r="AC22" s="2"/>
      <c r="AD22" s="2"/>
    </row>
    <row r="23" spans="1:30" s="32" customFormat="1" ht="21" customHeight="1" x14ac:dyDescent="0.5">
      <c r="A23" s="9"/>
      <c r="B23" s="24"/>
      <c r="O23" s="1"/>
    </row>
    <row r="24" spans="1:30" s="32" customFormat="1" ht="21" customHeight="1" x14ac:dyDescent="0.5">
      <c r="A24" s="9"/>
      <c r="B24" s="31" t="s">
        <v>143</v>
      </c>
      <c r="O24" s="1"/>
    </row>
    <row r="25" spans="1:30" s="32" customFormat="1" ht="21" customHeight="1" x14ac:dyDescent="0.5">
      <c r="A25" s="9"/>
      <c r="B25" s="101" t="s">
        <v>140</v>
      </c>
      <c r="C25" s="43">
        <v>1.8700000000000001E-2</v>
      </c>
      <c r="D25" s="43">
        <v>7.7999999999999996E-3</v>
      </c>
      <c r="E25" s="43">
        <v>1.66E-2</v>
      </c>
      <c r="F25" s="43">
        <v>1.7100000000000001E-2</v>
      </c>
      <c r="G25" s="43">
        <v>2.06E-2</v>
      </c>
      <c r="H25" s="43">
        <v>2.0899999999999998E-2</v>
      </c>
      <c r="I25" s="43">
        <v>2.2100000000000002E-2</v>
      </c>
      <c r="J25" s="43">
        <v>2.2100000000000002E-2</v>
      </c>
      <c r="K25" s="43">
        <v>2.3900000000000001E-2</v>
      </c>
      <c r="L25" s="43">
        <v>2.4799999999999999E-2</v>
      </c>
      <c r="M25" s="43">
        <v>2.4899999999999999E-2</v>
      </c>
      <c r="N25" s="43">
        <v>2.4299999999999999E-2</v>
      </c>
      <c r="O25" s="1"/>
      <c r="P25" s="43">
        <v>1.54E-2</v>
      </c>
      <c r="Q25" s="43">
        <v>2.1499999999999998E-2</v>
      </c>
      <c r="R25" s="43">
        <v>2.4500000000000001E-2</v>
      </c>
    </row>
    <row r="26" spans="1:30" s="32" customFormat="1" ht="21" customHeight="1" x14ac:dyDescent="0.5">
      <c r="A26" s="9"/>
      <c r="B26" s="101" t="s">
        <v>141</v>
      </c>
      <c r="C26" s="43">
        <v>8.0000000000000002E-3</v>
      </c>
      <c r="D26" s="43">
        <v>7.6E-3</v>
      </c>
      <c r="E26" s="43">
        <v>6.1999999999999998E-3</v>
      </c>
      <c r="F26" s="43">
        <v>8.2000000000000007E-3</v>
      </c>
      <c r="G26" s="43">
        <v>8.3999999999999995E-3</v>
      </c>
      <c r="H26" s="43">
        <v>8.6E-3</v>
      </c>
      <c r="I26" s="43">
        <v>9.4999999999999998E-3</v>
      </c>
      <c r="J26" s="43">
        <v>1.17E-2</v>
      </c>
      <c r="K26" s="43">
        <v>1.15E-2</v>
      </c>
      <c r="L26" s="43">
        <v>1.14E-2</v>
      </c>
      <c r="M26" s="43">
        <v>1.1299999999999999E-2</v>
      </c>
      <c r="N26" s="43">
        <v>1.2800000000000001E-2</v>
      </c>
      <c r="O26" s="1"/>
      <c r="P26" s="43">
        <v>7.4000000000000003E-3</v>
      </c>
      <c r="Q26" s="43">
        <v>9.4999999999999998E-3</v>
      </c>
      <c r="R26" s="43">
        <v>1.18E-2</v>
      </c>
    </row>
    <row r="27" spans="1:30" s="32" customFormat="1" ht="21" customHeight="1" x14ac:dyDescent="0.5">
      <c r="A27" s="9"/>
      <c r="B27" s="24"/>
      <c r="O27" s="1"/>
    </row>
    <row r="28" spans="1:30" s="32" customFormat="1" ht="21" customHeight="1" x14ac:dyDescent="0.5">
      <c r="A28" s="9"/>
      <c r="B28" s="31" t="s">
        <v>144</v>
      </c>
      <c r="O28" s="1"/>
    </row>
    <row r="29" spans="1:30" s="32" customFormat="1" ht="21" customHeight="1" x14ac:dyDescent="0.5">
      <c r="A29" s="9"/>
      <c r="B29" s="101" t="s">
        <v>242</v>
      </c>
      <c r="C29" s="32">
        <v>237.4</v>
      </c>
      <c r="D29" s="32">
        <v>340.1</v>
      </c>
      <c r="E29" s="32">
        <v>422.5</v>
      </c>
      <c r="F29" s="32">
        <v>491.5</v>
      </c>
      <c r="G29" s="32">
        <v>509.9</v>
      </c>
      <c r="H29" s="32">
        <v>526.1</v>
      </c>
      <c r="I29" s="32">
        <v>561.20000000000005</v>
      </c>
      <c r="J29" s="32">
        <v>692.8</v>
      </c>
      <c r="K29" s="32">
        <v>1253</v>
      </c>
      <c r="L29" s="32">
        <v>1672</v>
      </c>
      <c r="M29" s="32">
        <v>1931.6</v>
      </c>
      <c r="N29" s="32">
        <v>2096.5</v>
      </c>
      <c r="O29" s="1"/>
      <c r="P29" s="32">
        <v>491.5</v>
      </c>
      <c r="Q29" s="32">
        <v>692.8</v>
      </c>
      <c r="R29" s="32">
        <v>2096.5</v>
      </c>
    </row>
    <row r="30" spans="1:30" s="32" customFormat="1" ht="21" customHeight="1" x14ac:dyDescent="0.5">
      <c r="A30" s="9"/>
      <c r="B30" s="101" t="s">
        <v>243</v>
      </c>
      <c r="C30" s="32">
        <v>536.6</v>
      </c>
      <c r="D30" s="32">
        <v>781.2</v>
      </c>
      <c r="E30" s="32">
        <v>1514.6</v>
      </c>
      <c r="F30" s="32">
        <v>2201.9</v>
      </c>
      <c r="G30" s="32">
        <v>2367.8000000000002</v>
      </c>
      <c r="H30" s="32">
        <v>2705</v>
      </c>
      <c r="I30" s="32">
        <v>2944.7</v>
      </c>
      <c r="J30" s="32">
        <v>4023.7</v>
      </c>
      <c r="K30" s="32">
        <v>3902.2</v>
      </c>
      <c r="L30" s="32">
        <v>3918.6</v>
      </c>
      <c r="M30" s="32">
        <v>4450.8</v>
      </c>
      <c r="N30" s="32">
        <v>6119.5</v>
      </c>
      <c r="O30" s="1"/>
      <c r="P30" s="32">
        <v>2201.9</v>
      </c>
      <c r="Q30" s="32">
        <v>4023.7</v>
      </c>
      <c r="R30" s="32">
        <v>6119.5</v>
      </c>
    </row>
    <row r="31" spans="1:30" s="32" customFormat="1" ht="21" customHeight="1" x14ac:dyDescent="0.5">
      <c r="A31" s="9"/>
      <c r="B31" s="101" t="s">
        <v>244</v>
      </c>
      <c r="C31" s="32">
        <v>11.8</v>
      </c>
      <c r="D31" s="32">
        <v>13</v>
      </c>
      <c r="E31" s="32">
        <v>18.3</v>
      </c>
      <c r="F31" s="32">
        <v>25.3</v>
      </c>
      <c r="G31" s="32">
        <v>33.299999999999997</v>
      </c>
      <c r="H31" s="32">
        <v>39</v>
      </c>
      <c r="I31" s="32">
        <v>43.6</v>
      </c>
      <c r="J31" s="32">
        <v>44.7</v>
      </c>
      <c r="K31" s="32">
        <v>36.700000000000003</v>
      </c>
      <c r="L31" s="32">
        <v>25.3</v>
      </c>
      <c r="M31" s="32">
        <v>25.5</v>
      </c>
      <c r="N31" s="32">
        <v>28.4</v>
      </c>
      <c r="O31" s="1"/>
      <c r="P31" s="32">
        <v>18.5</v>
      </c>
      <c r="Q31" s="32">
        <v>40.5</v>
      </c>
      <c r="R31" s="32">
        <v>30.6</v>
      </c>
    </row>
    <row r="32" spans="1:30" s="32" customFormat="1" ht="21" customHeight="1" x14ac:dyDescent="0.5">
      <c r="A32" s="9"/>
      <c r="B32" s="24"/>
      <c r="O32" s="1"/>
    </row>
    <row r="33" spans="1:30" s="32" customFormat="1" ht="21" customHeight="1" x14ac:dyDescent="0.5">
      <c r="A33" s="9"/>
      <c r="B33" s="31" t="s">
        <v>148</v>
      </c>
      <c r="O33" s="1"/>
    </row>
    <row r="34" spans="1:30" s="32" customFormat="1" ht="21" customHeight="1" x14ac:dyDescent="0.5">
      <c r="A34" s="58"/>
      <c r="B34" s="101" t="s">
        <v>245</v>
      </c>
      <c r="C34" s="32" t="s">
        <v>149</v>
      </c>
      <c r="D34" s="32" t="s">
        <v>149</v>
      </c>
      <c r="E34" s="32" t="s">
        <v>149</v>
      </c>
      <c r="F34" s="32" t="s">
        <v>149</v>
      </c>
      <c r="G34" s="32" t="s">
        <v>149</v>
      </c>
      <c r="H34" s="32" t="s">
        <v>149</v>
      </c>
      <c r="I34" s="32" t="s">
        <v>149</v>
      </c>
      <c r="J34" s="32" t="s">
        <v>149</v>
      </c>
      <c r="K34" s="65">
        <v>36</v>
      </c>
      <c r="L34" s="65">
        <v>672</v>
      </c>
      <c r="M34" s="65">
        <v>3747</v>
      </c>
      <c r="N34" s="65">
        <v>10752</v>
      </c>
      <c r="O34" s="1"/>
      <c r="P34" s="32" t="s">
        <v>149</v>
      </c>
      <c r="Q34" s="32" t="s">
        <v>149</v>
      </c>
      <c r="R34" s="65">
        <v>10752</v>
      </c>
    </row>
    <row r="35" spans="1:30" s="32" customFormat="1" ht="21" customHeight="1" x14ac:dyDescent="0.5">
      <c r="A35" s="58"/>
      <c r="B35" s="101" t="s">
        <v>246</v>
      </c>
      <c r="C35" s="32" t="s">
        <v>149</v>
      </c>
      <c r="D35" s="32" t="s">
        <v>149</v>
      </c>
      <c r="E35" s="32" t="s">
        <v>149</v>
      </c>
      <c r="F35" s="32" t="s">
        <v>149</v>
      </c>
      <c r="G35" s="32" t="s">
        <v>149</v>
      </c>
      <c r="H35" s="32" t="s">
        <v>149</v>
      </c>
      <c r="I35" s="32" t="s">
        <v>149</v>
      </c>
      <c r="J35" s="32" t="s">
        <v>149</v>
      </c>
      <c r="K35" s="32">
        <v>1.2</v>
      </c>
      <c r="L35" s="32">
        <v>18.7</v>
      </c>
      <c r="M35" s="32">
        <v>113.5</v>
      </c>
      <c r="N35" s="32">
        <v>309.39999999999998</v>
      </c>
      <c r="O35" s="1"/>
      <c r="P35" s="32" t="s">
        <v>149</v>
      </c>
      <c r="Q35" s="32" t="s">
        <v>149</v>
      </c>
      <c r="R35" s="32">
        <v>309.39999999999998</v>
      </c>
    </row>
    <row r="36" spans="1:30" s="32" customFormat="1" ht="21" customHeight="1" x14ac:dyDescent="0.5">
      <c r="A36" s="58"/>
      <c r="B36" s="101" t="s">
        <v>238</v>
      </c>
      <c r="C36" s="32" t="s">
        <v>149</v>
      </c>
      <c r="D36" s="32" t="s">
        <v>149</v>
      </c>
      <c r="E36" s="32" t="s">
        <v>149</v>
      </c>
      <c r="F36" s="32" t="s">
        <v>149</v>
      </c>
      <c r="G36" s="32" t="s">
        <v>149</v>
      </c>
      <c r="H36" s="32" t="s">
        <v>149</v>
      </c>
      <c r="I36" s="32" t="s">
        <v>149</v>
      </c>
      <c r="J36" s="32" t="s">
        <v>149</v>
      </c>
      <c r="K36" s="32">
        <v>1.2</v>
      </c>
      <c r="L36" s="32">
        <v>20.2</v>
      </c>
      <c r="M36" s="32">
        <v>121.9</v>
      </c>
      <c r="N36" s="32">
        <v>353.6</v>
      </c>
      <c r="O36" s="1"/>
      <c r="P36" s="32" t="s">
        <v>149</v>
      </c>
      <c r="Q36" s="32" t="s">
        <v>149</v>
      </c>
      <c r="R36" s="32">
        <v>353.6</v>
      </c>
    </row>
    <row r="37" spans="1:30" s="32" customFormat="1" ht="21" customHeight="1" x14ac:dyDescent="0.5">
      <c r="A37" s="58"/>
      <c r="B37" s="101" t="s">
        <v>200</v>
      </c>
      <c r="C37" s="32" t="s">
        <v>149</v>
      </c>
      <c r="D37" s="32" t="s">
        <v>149</v>
      </c>
      <c r="E37" s="32" t="s">
        <v>149</v>
      </c>
      <c r="F37" s="32" t="s">
        <v>149</v>
      </c>
      <c r="G37" s="32" t="s">
        <v>149</v>
      </c>
      <c r="H37" s="32" t="s">
        <v>149</v>
      </c>
      <c r="I37" s="32" t="s">
        <v>149</v>
      </c>
      <c r="J37" s="32" t="s">
        <v>149</v>
      </c>
      <c r="K37" s="32">
        <v>1.2</v>
      </c>
      <c r="L37" s="32">
        <v>19</v>
      </c>
      <c r="M37" s="32">
        <v>101.7</v>
      </c>
      <c r="N37" s="32">
        <v>231.7</v>
      </c>
      <c r="O37" s="1"/>
      <c r="P37" s="32" t="s">
        <v>149</v>
      </c>
      <c r="Q37" s="32" t="s">
        <v>149</v>
      </c>
      <c r="R37" s="32" t="s">
        <v>149</v>
      </c>
    </row>
    <row r="38" spans="1:30" s="32" customFormat="1" ht="21" customHeight="1" x14ac:dyDescent="0.5">
      <c r="A38" s="58"/>
      <c r="B38" s="101" t="s">
        <v>247</v>
      </c>
      <c r="C38" s="32" t="s">
        <v>149</v>
      </c>
      <c r="D38" s="32" t="s">
        <v>149</v>
      </c>
      <c r="E38" s="32" t="s">
        <v>149</v>
      </c>
      <c r="F38" s="32" t="s">
        <v>149</v>
      </c>
      <c r="G38" s="32" t="s">
        <v>149</v>
      </c>
      <c r="H38" s="32" t="s">
        <v>149</v>
      </c>
      <c r="I38" s="32" t="s">
        <v>149</v>
      </c>
      <c r="J38" s="32" t="s">
        <v>149</v>
      </c>
      <c r="K38" s="32">
        <v>0</v>
      </c>
      <c r="L38" s="59">
        <v>-0.2</v>
      </c>
      <c r="M38" s="59">
        <v>-0.2</v>
      </c>
      <c r="N38" s="59">
        <v>-0.2</v>
      </c>
      <c r="O38" s="1"/>
      <c r="P38" s="32" t="s">
        <v>149</v>
      </c>
      <c r="Q38" s="32" t="s">
        <v>149</v>
      </c>
      <c r="R38" s="59">
        <v>-0.2</v>
      </c>
    </row>
    <row r="39" spans="1:30" s="32" customFormat="1" ht="21" customHeight="1" x14ac:dyDescent="0.5">
      <c r="A39" s="58"/>
      <c r="B39" s="101" t="s">
        <v>248</v>
      </c>
      <c r="C39" s="32" t="s">
        <v>149</v>
      </c>
      <c r="D39" s="32" t="s">
        <v>149</v>
      </c>
      <c r="E39" s="32" t="s">
        <v>149</v>
      </c>
      <c r="F39" s="32" t="s">
        <v>149</v>
      </c>
      <c r="G39" s="32" t="s">
        <v>149</v>
      </c>
      <c r="H39" s="32" t="s">
        <v>149</v>
      </c>
      <c r="I39" s="32" t="s">
        <v>149</v>
      </c>
      <c r="J39" s="32" t="s">
        <v>149</v>
      </c>
      <c r="K39" s="88">
        <v>0</v>
      </c>
      <c r="L39" s="43">
        <v>3.0577706819716198E-3</v>
      </c>
      <c r="M39" s="43">
        <v>4.0036291651801004E-3</v>
      </c>
      <c r="N39" s="43">
        <v>1.9567915995645301E-2</v>
      </c>
      <c r="O39" s="1"/>
      <c r="P39" s="32" t="s">
        <v>149</v>
      </c>
      <c r="Q39" s="32" t="s">
        <v>149</v>
      </c>
      <c r="R39" s="43">
        <v>1.9567915995645301E-2</v>
      </c>
    </row>
    <row r="40" spans="1:30" s="32" customFormat="1" ht="21" customHeight="1" x14ac:dyDescent="0.5">
      <c r="A40" s="58"/>
      <c r="B40" s="101" t="s">
        <v>249</v>
      </c>
      <c r="C40" s="32" t="s">
        <v>149</v>
      </c>
      <c r="D40" s="32" t="s">
        <v>149</v>
      </c>
      <c r="E40" s="32" t="s">
        <v>149</v>
      </c>
      <c r="F40" s="32" t="s">
        <v>149</v>
      </c>
      <c r="G40" s="32" t="s">
        <v>149</v>
      </c>
      <c r="H40" s="32" t="s">
        <v>149</v>
      </c>
      <c r="I40" s="32" t="s">
        <v>149</v>
      </c>
      <c r="J40" s="32" t="s">
        <v>149</v>
      </c>
      <c r="K40" s="88">
        <v>0</v>
      </c>
      <c r="L40" s="43">
        <v>0</v>
      </c>
      <c r="M40" s="43">
        <v>2.5034441038895801E-4</v>
      </c>
      <c r="N40" s="43">
        <v>2.9338353436346109E-3</v>
      </c>
      <c r="O40" s="1"/>
      <c r="P40" s="32" t="s">
        <v>149</v>
      </c>
      <c r="Q40" s="32" t="s">
        <v>149</v>
      </c>
      <c r="R40" s="43">
        <v>2.9338353436346109E-3</v>
      </c>
    </row>
    <row r="41" spans="1:30" s="32" customFormat="1" ht="21" customHeight="1" x14ac:dyDescent="0.5">
      <c r="A41" s="9"/>
      <c r="B41" s="41"/>
      <c r="O41" s="1"/>
    </row>
    <row r="42" spans="1:30" ht="21" customHeight="1" x14ac:dyDescent="0.5">
      <c r="B42" s="63" t="s">
        <v>190</v>
      </c>
      <c r="C42" s="32"/>
      <c r="D42" s="32"/>
      <c r="E42" s="32"/>
      <c r="F42" s="32"/>
      <c r="G42" s="32"/>
      <c r="H42" s="32"/>
      <c r="I42" s="32"/>
      <c r="J42" s="32"/>
      <c r="K42" s="32"/>
      <c r="L42" s="32"/>
      <c r="M42" s="32"/>
      <c r="N42" s="32"/>
      <c r="P42" s="32"/>
      <c r="Q42" s="32"/>
      <c r="R42" s="32"/>
      <c r="U42" s="2"/>
      <c r="V42" s="2"/>
      <c r="W42" s="2"/>
      <c r="X42" s="2"/>
      <c r="Y42" s="2"/>
      <c r="Z42" s="2"/>
      <c r="AA42" s="2"/>
      <c r="AB42" s="2"/>
      <c r="AC42" s="2"/>
      <c r="AD42" s="2"/>
    </row>
    <row r="43" spans="1:30" s="32" customFormat="1" ht="21" customHeight="1" x14ac:dyDescent="0.5">
      <c r="A43" s="58"/>
      <c r="B43" s="101" t="s">
        <v>201</v>
      </c>
      <c r="C43" s="32" t="s">
        <v>149</v>
      </c>
      <c r="D43" s="32" t="s">
        <v>149</v>
      </c>
      <c r="E43" s="32" t="s">
        <v>149</v>
      </c>
      <c r="F43" s="32" t="s">
        <v>149</v>
      </c>
      <c r="G43" s="32" t="s">
        <v>149</v>
      </c>
      <c r="H43" s="32" t="s">
        <v>149</v>
      </c>
      <c r="I43" s="32" t="s">
        <v>149</v>
      </c>
      <c r="J43" s="32" t="s">
        <v>149</v>
      </c>
      <c r="K43" s="32" t="s">
        <v>149</v>
      </c>
      <c r="L43" s="32" t="s">
        <v>149</v>
      </c>
      <c r="M43" s="89">
        <v>4.9000000000000004</v>
      </c>
      <c r="N43" s="89">
        <v>5.8</v>
      </c>
      <c r="O43" s="1"/>
      <c r="P43" s="32" t="s">
        <v>149</v>
      </c>
      <c r="Q43" s="32" t="s">
        <v>149</v>
      </c>
      <c r="R43" s="89">
        <v>10.7</v>
      </c>
    </row>
    <row r="44" spans="1:30" s="32" customFormat="1" ht="21" customHeight="1" x14ac:dyDescent="0.5">
      <c r="A44" s="9"/>
      <c r="B44" s="41"/>
      <c r="O44" s="1"/>
    </row>
    <row r="45" spans="1:30" ht="21" customHeight="1" x14ac:dyDescent="0.5">
      <c r="A45" s="9"/>
      <c r="B45" s="41"/>
      <c r="C45" s="32"/>
      <c r="D45" s="32"/>
      <c r="E45" s="32"/>
      <c r="F45" s="32"/>
      <c r="G45" s="32"/>
      <c r="H45" s="32"/>
      <c r="I45" s="32"/>
      <c r="J45" s="32"/>
      <c r="K45" s="32"/>
      <c r="L45" s="32"/>
      <c r="M45" s="32"/>
      <c r="N45" s="32"/>
      <c r="P45" s="32"/>
      <c r="Q45" s="32"/>
      <c r="R45" s="32"/>
      <c r="S45" s="2"/>
      <c r="U45" s="2"/>
      <c r="V45" s="2"/>
      <c r="W45" s="2"/>
      <c r="X45" s="2"/>
      <c r="Y45" s="2"/>
      <c r="Z45" s="2"/>
      <c r="AA45" s="2"/>
      <c r="AB45" s="2"/>
      <c r="AC45" s="2"/>
      <c r="AD45" s="2"/>
    </row>
    <row r="46" spans="1:30" ht="207" customHeight="1" x14ac:dyDescent="0.35">
      <c r="B46" s="109" t="s">
        <v>250</v>
      </c>
      <c r="C46" s="109"/>
      <c r="D46" s="109"/>
      <c r="E46" s="109"/>
      <c r="F46" s="109"/>
      <c r="G46" s="109"/>
      <c r="H46" s="109"/>
      <c r="I46" s="109"/>
      <c r="J46" s="109"/>
      <c r="K46" s="109"/>
      <c r="L46" s="109"/>
      <c r="M46" s="109"/>
      <c r="N46" s="109"/>
      <c r="P46" s="48"/>
      <c r="Q46" s="48"/>
      <c r="R46" s="48"/>
    </row>
    <row r="47" spans="1:30" ht="14.5" hidden="1" customHeight="1" x14ac:dyDescent="0.45">
      <c r="B47" s="107"/>
      <c r="C47" s="107"/>
      <c r="D47" s="107"/>
      <c r="E47" s="107"/>
      <c r="F47" s="107"/>
      <c r="G47" s="107"/>
      <c r="H47" s="107"/>
      <c r="I47" s="107"/>
      <c r="J47" s="107"/>
      <c r="K47" s="107"/>
      <c r="L47" s="44"/>
      <c r="M47" s="44"/>
      <c r="N47" s="44"/>
      <c r="P47" s="44"/>
      <c r="Q47" s="44"/>
      <c r="R47" s="44"/>
    </row>
    <row r="48" spans="1:30" ht="14.5" hidden="1" customHeight="1" x14ac:dyDescent="0.45">
      <c r="B48" s="107"/>
      <c r="C48" s="107"/>
      <c r="D48" s="107"/>
      <c r="E48" s="107"/>
      <c r="F48" s="107"/>
      <c r="G48" s="107"/>
      <c r="H48" s="107"/>
      <c r="I48" s="107"/>
      <c r="J48" s="107"/>
      <c r="K48" s="107"/>
      <c r="L48" s="44"/>
      <c r="M48" s="44"/>
      <c r="N48" s="44"/>
      <c r="P48" s="44"/>
      <c r="Q48" s="44"/>
      <c r="R48" s="44"/>
    </row>
    <row r="49" spans="2:18" ht="14.5" hidden="1" customHeight="1" x14ac:dyDescent="0.45">
      <c r="B49" s="108"/>
      <c r="C49" s="108"/>
      <c r="D49" s="108"/>
      <c r="E49" s="108"/>
      <c r="F49" s="108"/>
      <c r="G49" s="108"/>
      <c r="H49" s="108"/>
      <c r="I49" s="108"/>
      <c r="J49" s="108"/>
      <c r="K49" s="108"/>
      <c r="L49" s="44"/>
      <c r="M49" s="44"/>
      <c r="N49" s="44"/>
      <c r="P49" s="44"/>
      <c r="Q49" s="44"/>
      <c r="R49" s="44"/>
    </row>
    <row r="50" spans="2:18" ht="14.5" customHeight="1" x14ac:dyDescent="0.35"/>
  </sheetData>
  <mergeCells count="4">
    <mergeCell ref="B47:K47"/>
    <mergeCell ref="B48:K48"/>
    <mergeCell ref="B49:K49"/>
    <mergeCell ref="B46:N4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2B651-882C-4943-BB74-34D12FCD67B7}">
  <dimension ref="A1:AK40"/>
  <sheetViews>
    <sheetView showGridLines="0" zoomScale="50" zoomScaleNormal="50" workbookViewId="0">
      <pane xSplit="2" ySplit="6" topLeftCell="C7" activePane="bottomRight" state="frozen"/>
      <selection activeCell="F10" sqref="F10"/>
      <selection pane="topRight" activeCell="F10" sqref="F10"/>
      <selection pane="bottomLeft" activeCell="F10" sqref="F10"/>
      <selection pane="bottomRight"/>
    </sheetView>
  </sheetViews>
  <sheetFormatPr defaultColWidth="0" defaultRowHeight="14.5" customHeight="1" zeroHeight="1" x14ac:dyDescent="0.35"/>
  <cols>
    <col min="1" max="1" width="7.1796875" customWidth="1"/>
    <col min="2" max="2" width="75.1796875" style="1" customWidth="1"/>
    <col min="3" max="3" width="12.6328125" style="1" bestFit="1" customWidth="1"/>
    <col min="4" max="14" width="13.36328125" style="1" customWidth="1"/>
    <col min="15" max="15" width="6.54296875" style="1" customWidth="1"/>
    <col min="16" max="16" width="15.08984375" style="1" bestFit="1" customWidth="1"/>
    <col min="17" max="17" width="13.36328125" style="1" customWidth="1"/>
    <col min="18" max="18" width="15.08984375" style="1" bestFit="1" customWidth="1"/>
    <col min="19" max="19" width="13.36328125" customWidth="1"/>
    <col min="20" max="20" width="13.36328125" hidden="1" customWidth="1"/>
    <col min="21" max="21" width="10.36328125" hidden="1" customWidth="1"/>
    <col min="22" max="22" width="8.81640625" hidden="1" customWidth="1"/>
    <col min="23" max="37" width="0" hidden="1" customWidth="1"/>
    <col min="38" max="16384" width="8.81640625" hidden="1"/>
  </cols>
  <sheetData>
    <row r="1" spans="1:30" s="1" customFormat="1" ht="21" customHeight="1" x14ac:dyDescent="0.35">
      <c r="A1"/>
    </row>
    <row r="2" spans="1:30" ht="21" customHeight="1" x14ac:dyDescent="0.35"/>
    <row r="3" spans="1:30" ht="21" customHeight="1" x14ac:dyDescent="0.35"/>
    <row r="4" spans="1:30" ht="21" customHeight="1" x14ac:dyDescent="0.35"/>
    <row r="5" spans="1:30" ht="21" customHeight="1" x14ac:dyDescent="0.35">
      <c r="C5" s="7"/>
      <c r="D5" s="7"/>
      <c r="E5" s="7"/>
      <c r="F5" s="7"/>
    </row>
    <row r="6" spans="1:30" ht="21" customHeight="1" x14ac:dyDescent="0.5">
      <c r="B6" s="56" t="s">
        <v>240</v>
      </c>
      <c r="C6" s="57" t="s">
        <v>101</v>
      </c>
      <c r="D6" s="57" t="s">
        <v>0</v>
      </c>
      <c r="E6" s="57" t="s">
        <v>106</v>
      </c>
      <c r="F6" s="57" t="s">
        <v>107</v>
      </c>
      <c r="G6" s="57" t="s">
        <v>108</v>
      </c>
      <c r="H6" s="57" t="s">
        <v>127</v>
      </c>
      <c r="I6" s="57" t="s">
        <v>132</v>
      </c>
      <c r="J6" s="57" t="s">
        <v>136</v>
      </c>
      <c r="K6" s="57" t="s">
        <v>138</v>
      </c>
      <c r="L6" s="57" t="s">
        <v>145</v>
      </c>
      <c r="M6" s="73" t="s">
        <v>146</v>
      </c>
      <c r="N6" s="74" t="s">
        <v>153</v>
      </c>
      <c r="O6" s="98"/>
      <c r="P6" s="103">
        <v>2021</v>
      </c>
      <c r="Q6" s="53">
        <v>2022</v>
      </c>
      <c r="R6" s="67">
        <v>2023</v>
      </c>
    </row>
    <row r="7" spans="1:30" ht="21" customHeight="1" x14ac:dyDescent="0.5">
      <c r="A7" s="9"/>
      <c r="B7" s="41" t="s">
        <v>203</v>
      </c>
      <c r="C7" s="65">
        <v>334431</v>
      </c>
      <c r="D7" s="65">
        <v>190279</v>
      </c>
      <c r="E7" s="65">
        <v>86292</v>
      </c>
      <c r="F7" s="65">
        <v>471988</v>
      </c>
      <c r="G7" s="65">
        <v>136803</v>
      </c>
      <c r="H7" s="65">
        <v>168789</v>
      </c>
      <c r="I7" s="65">
        <v>47030</v>
      </c>
      <c r="J7" s="65">
        <v>65111</v>
      </c>
      <c r="K7" s="65">
        <v>340329</v>
      </c>
      <c r="L7" s="65">
        <v>196182</v>
      </c>
      <c r="M7" s="65">
        <v>55293</v>
      </c>
      <c r="N7" s="65">
        <v>144440</v>
      </c>
      <c r="O7" s="32"/>
      <c r="P7" s="65">
        <f>C7+D7+E7+F7</f>
        <v>1082990</v>
      </c>
      <c r="Q7" s="65">
        <f>G7+H7+I7+J7</f>
        <v>417733</v>
      </c>
      <c r="R7" s="65">
        <f>K7+L7+M7+N7</f>
        <v>736244</v>
      </c>
      <c r="U7" s="2"/>
      <c r="V7" s="2"/>
      <c r="W7" s="2"/>
      <c r="X7" s="2"/>
      <c r="Y7" s="2"/>
      <c r="Z7" s="2"/>
      <c r="AA7" s="2"/>
      <c r="AB7" s="2"/>
      <c r="AC7" s="2"/>
      <c r="AD7" s="2"/>
    </row>
    <row r="8" spans="1:30" ht="21" customHeight="1" x14ac:dyDescent="0.5">
      <c r="A8" s="9"/>
      <c r="B8" s="41" t="s">
        <v>204</v>
      </c>
      <c r="C8" s="65">
        <v>42108</v>
      </c>
      <c r="D8" s="65">
        <v>34197</v>
      </c>
      <c r="E8" s="65">
        <v>63653</v>
      </c>
      <c r="F8" s="65">
        <v>75723</v>
      </c>
      <c r="G8" s="65">
        <v>105045</v>
      </c>
      <c r="H8" s="65">
        <v>48033</v>
      </c>
      <c r="I8" s="65">
        <v>62227</v>
      </c>
      <c r="J8" s="65">
        <v>90207</v>
      </c>
      <c r="K8" s="65">
        <v>76061</v>
      </c>
      <c r="L8" s="65">
        <v>136011</v>
      </c>
      <c r="M8" s="65">
        <v>121047</v>
      </c>
      <c r="N8" s="65">
        <v>140934</v>
      </c>
      <c r="O8" s="32"/>
      <c r="P8" s="65">
        <f>C8+D8+E8+F8</f>
        <v>215681</v>
      </c>
      <c r="Q8" s="65">
        <f>G8+H8+I8+J8</f>
        <v>305512</v>
      </c>
      <c r="R8" s="65">
        <f>K8+L8+M8+N8</f>
        <v>474053</v>
      </c>
      <c r="U8" s="2"/>
      <c r="V8" s="2"/>
      <c r="W8" s="2"/>
      <c r="X8" s="2"/>
      <c r="Y8" s="2"/>
      <c r="Z8" s="2"/>
      <c r="AA8" s="2"/>
      <c r="AB8" s="2"/>
      <c r="AC8" s="2"/>
      <c r="AD8" s="2"/>
    </row>
    <row r="9" spans="1:30" s="3" customFormat="1" ht="21" customHeight="1" x14ac:dyDescent="0.5">
      <c r="A9" s="11"/>
      <c r="B9" s="23" t="s">
        <v>202</v>
      </c>
      <c r="C9" s="66">
        <v>376539</v>
      </c>
      <c r="D9" s="66">
        <v>224476</v>
      </c>
      <c r="E9" s="66">
        <v>149945</v>
      </c>
      <c r="F9" s="66">
        <v>547711</v>
      </c>
      <c r="G9" s="66">
        <v>241848</v>
      </c>
      <c r="H9" s="66">
        <v>216822</v>
      </c>
      <c r="I9" s="66">
        <v>109257</v>
      </c>
      <c r="J9" s="66">
        <v>155318</v>
      </c>
      <c r="K9" s="66">
        <v>416390</v>
      </c>
      <c r="L9" s="66">
        <v>332193</v>
      </c>
      <c r="M9" s="66">
        <v>176340</v>
      </c>
      <c r="N9" s="66">
        <v>285374</v>
      </c>
      <c r="O9" s="32"/>
      <c r="P9" s="66">
        <f>P7+P8</f>
        <v>1298671</v>
      </c>
      <c r="Q9" s="66">
        <f>Q7+Q8</f>
        <v>723245</v>
      </c>
      <c r="R9" s="66">
        <f>R7+R8</f>
        <v>1210297</v>
      </c>
      <c r="U9" s="12"/>
      <c r="V9" s="12"/>
      <c r="W9" s="12"/>
      <c r="X9" s="12"/>
      <c r="Y9" s="12"/>
      <c r="Z9" s="12"/>
      <c r="AA9" s="12"/>
      <c r="AB9" s="12"/>
      <c r="AC9" s="12"/>
      <c r="AD9" s="12"/>
    </row>
    <row r="10" spans="1:30" ht="21" customHeight="1" x14ac:dyDescent="0.5">
      <c r="A10" s="9"/>
      <c r="B10" s="41" t="s">
        <v>236</v>
      </c>
      <c r="C10" s="59">
        <v>0.434</v>
      </c>
      <c r="D10" s="59">
        <v>0.36599999999999999</v>
      </c>
      <c r="E10" s="59">
        <v>0.10199999999999999</v>
      </c>
      <c r="F10" s="59">
        <v>0.29199999999999998</v>
      </c>
      <c r="G10" s="59">
        <v>0.11700000000000001</v>
      </c>
      <c r="H10" s="59">
        <v>9.4E-2</v>
      </c>
      <c r="I10" s="59">
        <v>4.3999999999999997E-2</v>
      </c>
      <c r="J10" s="59">
        <v>5.7000000000000002E-2</v>
      </c>
      <c r="K10" s="59">
        <v>0.154</v>
      </c>
      <c r="L10" s="59">
        <v>0.112</v>
      </c>
      <c r="M10" s="59">
        <v>5.6000000000000001E-2</v>
      </c>
      <c r="N10" s="59">
        <v>8.7999999999999995E-2</v>
      </c>
      <c r="O10" s="32"/>
      <c r="P10" s="59">
        <v>0.26900000000000002</v>
      </c>
      <c r="Q10" s="59">
        <v>7.4999999999999997E-2</v>
      </c>
      <c r="R10" s="59">
        <v>0.1</v>
      </c>
      <c r="U10" s="2"/>
      <c r="V10" s="2"/>
      <c r="W10" s="2"/>
      <c r="X10" s="2"/>
      <c r="Y10" s="2"/>
      <c r="Z10" s="2"/>
      <c r="AA10" s="2"/>
      <c r="AB10" s="2"/>
      <c r="AC10" s="2"/>
      <c r="AD10" s="2"/>
    </row>
    <row r="11" spans="1:30" ht="21" customHeight="1" x14ac:dyDescent="0.5">
      <c r="A11" s="9"/>
      <c r="B11" s="41"/>
      <c r="C11" s="32"/>
      <c r="D11" s="32"/>
      <c r="E11" s="32"/>
      <c r="F11" s="32"/>
      <c r="G11" s="32"/>
      <c r="H11" s="32"/>
      <c r="I11" s="32"/>
      <c r="J11" s="32"/>
      <c r="K11" s="32"/>
      <c r="L11" s="32"/>
      <c r="M11" s="32"/>
      <c r="N11" s="32"/>
      <c r="O11" s="32"/>
      <c r="P11" s="32"/>
      <c r="Q11" s="32"/>
      <c r="R11" s="32"/>
      <c r="U11" s="2"/>
      <c r="V11" s="2"/>
      <c r="W11" s="2"/>
      <c r="X11" s="2"/>
      <c r="Y11" s="2"/>
      <c r="Z11" s="2"/>
      <c r="AA11" s="2"/>
      <c r="AB11" s="2"/>
      <c r="AC11" s="2"/>
      <c r="AD11" s="2"/>
    </row>
    <row r="12" spans="1:30" ht="21" hidden="1" x14ac:dyDescent="0.5">
      <c r="A12" s="9"/>
      <c r="B12" s="41"/>
      <c r="C12" s="32"/>
      <c r="D12" s="32"/>
      <c r="E12" s="32"/>
      <c r="F12" s="32"/>
      <c r="G12" s="32"/>
      <c r="H12" s="32"/>
      <c r="I12" s="32"/>
      <c r="J12" s="32"/>
      <c r="K12" s="32"/>
      <c r="L12" s="32"/>
      <c r="M12" s="32"/>
      <c r="N12" s="32"/>
      <c r="O12" s="36"/>
      <c r="P12" s="32"/>
      <c r="Q12" s="32"/>
      <c r="R12" s="32"/>
      <c r="U12" s="2"/>
      <c r="V12" s="2"/>
      <c r="W12" s="2"/>
      <c r="X12" s="2"/>
      <c r="Y12" s="2"/>
      <c r="Z12" s="2"/>
      <c r="AA12" s="2"/>
      <c r="AB12" s="2"/>
      <c r="AC12" s="2"/>
      <c r="AD12" s="2"/>
    </row>
    <row r="13" spans="1:30" ht="21" hidden="1" x14ac:dyDescent="0.5">
      <c r="A13" s="9"/>
      <c r="B13" s="23"/>
      <c r="C13" s="32"/>
      <c r="D13" s="32"/>
      <c r="E13" s="32"/>
      <c r="F13" s="32"/>
      <c r="G13" s="32"/>
      <c r="H13" s="32"/>
      <c r="I13" s="32"/>
      <c r="J13" s="32"/>
      <c r="K13" s="32"/>
      <c r="L13" s="32"/>
      <c r="M13" s="32"/>
      <c r="N13" s="32"/>
      <c r="O13" s="37"/>
      <c r="P13" s="32"/>
      <c r="Q13" s="32"/>
      <c r="R13" s="32"/>
      <c r="U13" s="2"/>
      <c r="V13" s="2"/>
      <c r="W13" s="2"/>
      <c r="X13" s="2"/>
      <c r="Y13" s="2"/>
      <c r="Z13" s="2"/>
      <c r="AA13" s="2"/>
      <c r="AB13" s="2"/>
      <c r="AC13" s="2"/>
      <c r="AD13" s="2"/>
    </row>
    <row r="14" spans="1:30" ht="21" hidden="1" x14ac:dyDescent="0.5">
      <c r="A14" s="9"/>
      <c r="B14" s="41"/>
      <c r="C14" s="32"/>
      <c r="D14" s="32"/>
      <c r="E14" s="32"/>
      <c r="F14" s="32"/>
      <c r="G14" s="32"/>
      <c r="H14" s="32"/>
      <c r="I14" s="32"/>
      <c r="J14" s="32"/>
      <c r="K14" s="32"/>
      <c r="L14" s="32"/>
      <c r="M14" s="32"/>
      <c r="N14" s="32"/>
      <c r="O14" s="32"/>
      <c r="P14" s="32"/>
      <c r="Q14" s="32"/>
      <c r="R14" s="32"/>
      <c r="U14" s="2"/>
      <c r="V14" s="2"/>
      <c r="W14" s="2"/>
      <c r="X14" s="2"/>
      <c r="Y14" s="2"/>
      <c r="Z14" s="2"/>
      <c r="AA14" s="2"/>
      <c r="AB14" s="2"/>
      <c r="AC14" s="2"/>
      <c r="AD14" s="2"/>
    </row>
    <row r="15" spans="1:30" ht="21" hidden="1" x14ac:dyDescent="0.5">
      <c r="A15" s="9"/>
      <c r="B15" s="23"/>
      <c r="C15" s="32"/>
      <c r="D15" s="32"/>
      <c r="E15" s="32"/>
      <c r="F15" s="32"/>
      <c r="G15" s="32"/>
      <c r="H15" s="32"/>
      <c r="I15" s="32"/>
      <c r="J15" s="32"/>
      <c r="K15" s="32"/>
      <c r="L15" s="32"/>
      <c r="M15" s="32"/>
      <c r="N15" s="32"/>
      <c r="O15" s="32"/>
      <c r="P15" s="32"/>
      <c r="Q15" s="32"/>
      <c r="R15" s="32"/>
      <c r="U15" s="2"/>
      <c r="V15" s="2"/>
      <c r="W15" s="2"/>
      <c r="X15" s="2"/>
      <c r="Y15" s="2"/>
      <c r="Z15" s="2"/>
      <c r="AA15" s="2"/>
      <c r="AB15" s="2"/>
      <c r="AC15" s="2"/>
      <c r="AD15" s="2"/>
    </row>
    <row r="16" spans="1:30" ht="21" hidden="1" x14ac:dyDescent="0.5">
      <c r="A16" s="9"/>
      <c r="B16" s="41"/>
      <c r="C16" s="32"/>
      <c r="D16" s="32"/>
      <c r="E16" s="32"/>
      <c r="F16" s="32"/>
      <c r="G16" s="32"/>
      <c r="H16" s="32"/>
      <c r="I16" s="32"/>
      <c r="J16" s="32"/>
      <c r="K16" s="32"/>
      <c r="L16" s="32"/>
      <c r="M16" s="32"/>
      <c r="N16" s="32"/>
      <c r="O16" s="32"/>
      <c r="P16" s="32"/>
      <c r="Q16" s="32"/>
      <c r="R16" s="32"/>
      <c r="U16" s="2"/>
      <c r="V16" s="2"/>
      <c r="W16" s="2"/>
      <c r="X16" s="2"/>
      <c r="Y16" s="2"/>
      <c r="Z16" s="2"/>
      <c r="AA16" s="2"/>
      <c r="AB16" s="2"/>
      <c r="AC16" s="2"/>
      <c r="AD16" s="2"/>
    </row>
    <row r="17" spans="1:30" ht="21" hidden="1" x14ac:dyDescent="0.5">
      <c r="A17" s="9"/>
      <c r="B17" s="41"/>
      <c r="C17" s="32"/>
      <c r="D17" s="32"/>
      <c r="E17" s="32"/>
      <c r="F17" s="32"/>
      <c r="G17" s="32"/>
      <c r="H17" s="32"/>
      <c r="I17" s="32"/>
      <c r="J17" s="32"/>
      <c r="K17" s="32"/>
      <c r="L17" s="32"/>
      <c r="M17" s="32"/>
      <c r="N17" s="32"/>
      <c r="O17" s="32"/>
      <c r="P17" s="32"/>
      <c r="Q17" s="32"/>
      <c r="R17" s="32"/>
      <c r="U17" s="2"/>
      <c r="V17" s="2"/>
      <c r="W17" s="2"/>
      <c r="X17" s="2"/>
      <c r="Y17" s="2"/>
      <c r="Z17" s="2"/>
      <c r="AA17" s="2"/>
      <c r="AB17" s="2"/>
      <c r="AC17" s="2"/>
      <c r="AD17" s="2"/>
    </row>
    <row r="18" spans="1:30" ht="21" hidden="1" x14ac:dyDescent="0.5">
      <c r="A18" s="9"/>
      <c r="B18" s="41"/>
      <c r="C18" s="32"/>
      <c r="D18" s="32"/>
      <c r="E18" s="32"/>
      <c r="F18" s="32"/>
      <c r="G18" s="32"/>
      <c r="H18" s="32"/>
      <c r="I18" s="32"/>
      <c r="J18" s="32"/>
      <c r="K18" s="32"/>
      <c r="L18" s="32"/>
      <c r="M18" s="32"/>
      <c r="N18" s="32"/>
      <c r="O18" s="32"/>
      <c r="P18" s="32"/>
      <c r="Q18" s="32"/>
      <c r="R18" s="32"/>
      <c r="U18" s="2"/>
      <c r="V18" s="2"/>
      <c r="W18" s="2"/>
      <c r="X18" s="2"/>
      <c r="Y18" s="2"/>
      <c r="Z18" s="2"/>
      <c r="AA18" s="2"/>
      <c r="AB18" s="2"/>
      <c r="AC18" s="2"/>
      <c r="AD18" s="2"/>
    </row>
    <row r="19" spans="1:30" ht="21" hidden="1" x14ac:dyDescent="0.5">
      <c r="A19" s="9"/>
      <c r="B19" s="23"/>
      <c r="C19" s="32"/>
      <c r="D19" s="32"/>
      <c r="E19" s="32"/>
      <c r="F19" s="32"/>
      <c r="G19" s="32"/>
      <c r="H19" s="32"/>
      <c r="I19" s="32"/>
      <c r="J19" s="32"/>
      <c r="K19" s="32"/>
      <c r="L19" s="32"/>
      <c r="M19" s="32"/>
      <c r="N19" s="32"/>
      <c r="O19" s="36"/>
      <c r="P19" s="32"/>
      <c r="Q19" s="32"/>
      <c r="R19" s="32"/>
    </row>
    <row r="20" spans="1:30" ht="21" hidden="1" x14ac:dyDescent="0.5">
      <c r="A20" s="9"/>
      <c r="B20" s="41"/>
      <c r="C20" s="32"/>
      <c r="D20" s="32"/>
      <c r="E20" s="32"/>
      <c r="F20" s="32"/>
      <c r="G20" s="32"/>
      <c r="H20" s="32"/>
      <c r="I20" s="32"/>
      <c r="J20" s="32"/>
      <c r="K20" s="32"/>
      <c r="L20" s="32"/>
      <c r="M20" s="32"/>
      <c r="N20" s="32"/>
      <c r="O20" s="37"/>
      <c r="P20" s="32"/>
      <c r="Q20" s="32"/>
      <c r="R20" s="32"/>
      <c r="U20" s="2"/>
      <c r="V20" s="2"/>
      <c r="W20" s="2"/>
      <c r="X20" s="2"/>
      <c r="Y20" s="2"/>
      <c r="Z20" s="2"/>
      <c r="AA20" s="2"/>
      <c r="AB20" s="2"/>
      <c r="AC20" s="2"/>
      <c r="AD20" s="2"/>
    </row>
    <row r="21" spans="1:30" ht="21" hidden="1" x14ac:dyDescent="0.5">
      <c r="A21" s="9"/>
      <c r="B21" s="41"/>
      <c r="C21" s="32"/>
      <c r="D21" s="32"/>
      <c r="E21" s="32"/>
      <c r="F21" s="32"/>
      <c r="G21" s="32"/>
      <c r="H21" s="32"/>
      <c r="I21" s="32"/>
      <c r="J21" s="32"/>
      <c r="K21" s="32"/>
      <c r="L21" s="32"/>
      <c r="M21" s="32"/>
      <c r="N21" s="32"/>
      <c r="O21" s="22"/>
      <c r="P21" s="32"/>
      <c r="Q21" s="32"/>
      <c r="R21" s="32"/>
      <c r="U21" s="2"/>
      <c r="V21" s="2"/>
      <c r="W21" s="2"/>
      <c r="X21" s="2"/>
      <c r="Y21" s="2"/>
      <c r="Z21" s="2"/>
      <c r="AA21" s="2"/>
      <c r="AB21" s="2"/>
      <c r="AC21" s="2"/>
      <c r="AD21" s="2"/>
    </row>
    <row r="22" spans="1:30" s="32" customFormat="1" ht="21" hidden="1" x14ac:dyDescent="0.5">
      <c r="A22" s="9"/>
      <c r="B22" s="41"/>
      <c r="O22" s="37"/>
    </row>
    <row r="23" spans="1:30" s="32" customFormat="1" ht="21" hidden="1" x14ac:dyDescent="0.5">
      <c r="A23" s="9"/>
      <c r="B23" s="23"/>
      <c r="O23" s="1"/>
    </row>
    <row r="24" spans="1:30" s="32" customFormat="1" ht="21" hidden="1" x14ac:dyDescent="0.5">
      <c r="A24" s="9"/>
      <c r="B24" s="41"/>
      <c r="C24" s="43"/>
      <c r="D24" s="43"/>
      <c r="E24" s="43"/>
      <c r="F24" s="43"/>
      <c r="G24" s="43"/>
      <c r="H24" s="43"/>
      <c r="I24" s="43"/>
      <c r="J24" s="43"/>
      <c r="K24" s="43"/>
      <c r="L24" s="43"/>
      <c r="M24" s="43"/>
      <c r="N24" s="43"/>
      <c r="O24" s="1"/>
      <c r="P24" s="43"/>
      <c r="Q24" s="43"/>
      <c r="R24" s="43"/>
    </row>
    <row r="25" spans="1:30" s="32" customFormat="1" ht="21" hidden="1" x14ac:dyDescent="0.5">
      <c r="A25" s="9"/>
      <c r="B25" s="41"/>
      <c r="C25" s="43"/>
      <c r="D25" s="43"/>
      <c r="E25" s="43"/>
      <c r="F25" s="43"/>
      <c r="G25" s="43"/>
      <c r="H25" s="43"/>
      <c r="I25" s="43"/>
      <c r="J25" s="43"/>
      <c r="K25" s="43"/>
      <c r="L25" s="43"/>
      <c r="M25" s="43"/>
      <c r="N25" s="43"/>
      <c r="O25" s="1"/>
      <c r="P25" s="43"/>
      <c r="Q25" s="43"/>
      <c r="R25" s="43"/>
    </row>
    <row r="26" spans="1:30" s="32" customFormat="1" ht="21" hidden="1" x14ac:dyDescent="0.5">
      <c r="A26" s="9"/>
      <c r="B26" s="41"/>
      <c r="O26" s="1"/>
    </row>
    <row r="27" spans="1:30" s="32" customFormat="1" ht="21" hidden="1" x14ac:dyDescent="0.5">
      <c r="A27" s="9"/>
      <c r="B27" s="23"/>
      <c r="O27" s="1"/>
    </row>
    <row r="28" spans="1:30" s="32" customFormat="1" ht="21" hidden="1" x14ac:dyDescent="0.5">
      <c r="A28" s="9"/>
      <c r="B28" s="41"/>
      <c r="O28" s="1"/>
    </row>
    <row r="29" spans="1:30" s="32" customFormat="1" ht="21" hidden="1" x14ac:dyDescent="0.5">
      <c r="A29" s="9"/>
      <c r="B29" s="41"/>
      <c r="O29" s="1"/>
    </row>
    <row r="30" spans="1:30" s="32" customFormat="1" ht="21" hidden="1" x14ac:dyDescent="0.5">
      <c r="A30" s="9"/>
      <c r="B30" s="41"/>
      <c r="O30" s="1"/>
    </row>
    <row r="31" spans="1:30" s="32" customFormat="1" ht="21" hidden="1" x14ac:dyDescent="0.5">
      <c r="A31" s="9"/>
      <c r="B31" s="41"/>
      <c r="O31" s="1"/>
    </row>
    <row r="32" spans="1:30" s="32" customFormat="1" ht="21" hidden="1" x14ac:dyDescent="0.5">
      <c r="A32" s="9"/>
      <c r="B32" s="23"/>
      <c r="O32" s="1"/>
    </row>
    <row r="33" spans="1:30" s="32" customFormat="1" ht="21" hidden="1" x14ac:dyDescent="0.5">
      <c r="A33" s="9"/>
      <c r="B33" s="41"/>
      <c r="O33" s="1"/>
    </row>
    <row r="34" spans="1:30" s="32" customFormat="1" ht="21" hidden="1" x14ac:dyDescent="0.5">
      <c r="A34" s="9"/>
      <c r="B34" s="41"/>
      <c r="O34" s="1"/>
    </row>
    <row r="35" spans="1:30" s="32" customFormat="1" ht="21" hidden="1" x14ac:dyDescent="0.5">
      <c r="A35" s="9"/>
      <c r="B35" s="41"/>
      <c r="O35" s="1"/>
    </row>
    <row r="36" spans="1:30" ht="21" hidden="1" x14ac:dyDescent="0.5">
      <c r="A36" s="9"/>
      <c r="B36" s="41"/>
      <c r="C36" s="32"/>
      <c r="D36" s="32"/>
      <c r="E36" s="32"/>
      <c r="F36" s="32"/>
      <c r="G36" s="32"/>
      <c r="H36" s="32"/>
      <c r="I36" s="32"/>
      <c r="J36" s="32"/>
      <c r="K36" s="32"/>
      <c r="L36" s="32"/>
      <c r="M36" s="32"/>
      <c r="N36" s="32"/>
      <c r="P36" s="32"/>
      <c r="Q36" s="32"/>
      <c r="R36" s="32"/>
      <c r="S36" s="2"/>
      <c r="U36" s="2"/>
      <c r="V36" s="2"/>
      <c r="W36" s="2"/>
      <c r="X36" s="2"/>
      <c r="Y36" s="2"/>
      <c r="Z36" s="2"/>
      <c r="AA36" s="2"/>
      <c r="AB36" s="2"/>
      <c r="AC36" s="2"/>
      <c r="AD36" s="2"/>
    </row>
    <row r="37" spans="1:30" ht="102.5" hidden="1" customHeight="1" x14ac:dyDescent="0.35">
      <c r="B37" s="109"/>
      <c r="C37" s="109"/>
      <c r="D37" s="109"/>
      <c r="E37" s="109"/>
      <c r="F37" s="109"/>
      <c r="G37" s="109"/>
      <c r="H37" s="109"/>
      <c r="I37" s="109"/>
      <c r="J37" s="109"/>
      <c r="K37" s="109"/>
      <c r="L37" s="109"/>
      <c r="M37" s="109"/>
      <c r="N37" s="48"/>
      <c r="P37" s="48"/>
      <c r="Q37" s="48"/>
      <c r="R37" s="48"/>
    </row>
    <row r="38" spans="1:30" ht="14.5" hidden="1" customHeight="1" x14ac:dyDescent="0.45">
      <c r="B38" s="107"/>
      <c r="C38" s="107"/>
      <c r="D38" s="107"/>
      <c r="E38" s="107"/>
      <c r="F38" s="107"/>
      <c r="G38" s="107"/>
      <c r="H38" s="107"/>
      <c r="I38" s="107"/>
      <c r="J38" s="107"/>
      <c r="K38" s="107"/>
      <c r="L38" s="44"/>
      <c r="M38" s="44"/>
      <c r="N38" s="44"/>
      <c r="P38" s="44"/>
      <c r="Q38" s="44"/>
      <c r="R38" s="44"/>
    </row>
    <row r="39" spans="1:30" ht="14.5" hidden="1" customHeight="1" x14ac:dyDescent="0.45">
      <c r="B39" s="107"/>
      <c r="C39" s="107"/>
      <c r="D39" s="107"/>
      <c r="E39" s="107"/>
      <c r="F39" s="107"/>
      <c r="G39" s="107"/>
      <c r="H39" s="107"/>
      <c r="I39" s="107"/>
      <c r="J39" s="107"/>
      <c r="K39" s="107"/>
      <c r="L39" s="44"/>
      <c r="M39" s="44"/>
      <c r="N39" s="44"/>
      <c r="P39" s="44"/>
      <c r="Q39" s="44"/>
      <c r="R39" s="44"/>
    </row>
    <row r="40" spans="1:30" ht="14.5" hidden="1" customHeight="1" x14ac:dyDescent="0.45">
      <c r="B40" s="108"/>
      <c r="C40" s="108"/>
      <c r="D40" s="108"/>
      <c r="E40" s="108"/>
      <c r="F40" s="108"/>
      <c r="G40" s="108"/>
      <c r="H40" s="108"/>
      <c r="I40" s="108"/>
      <c r="J40" s="108"/>
      <c r="K40" s="108"/>
      <c r="L40" s="44"/>
      <c r="M40" s="44"/>
      <c r="N40" s="44"/>
      <c r="P40" s="44"/>
      <c r="Q40" s="44"/>
      <c r="R40" s="44"/>
    </row>
  </sheetData>
  <mergeCells count="4">
    <mergeCell ref="B37:M37"/>
    <mergeCell ref="B38:K38"/>
    <mergeCell ref="B39:K39"/>
    <mergeCell ref="B40:K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036AB-DCE3-487A-B2CD-9742C4D1FC7D}">
  <dimension ref="A1:AG128"/>
  <sheetViews>
    <sheetView showGridLines="0" zoomScale="50" zoomScaleNormal="50" workbookViewId="0">
      <pane xSplit="2" ySplit="5" topLeftCell="C6" activePane="bottomRight" state="frozen"/>
      <selection activeCell="F10" sqref="F10"/>
      <selection pane="topRight" activeCell="F10" sqref="F10"/>
      <selection pane="bottomLeft" activeCell="F10" sqref="F10"/>
      <selection pane="bottomRight"/>
    </sheetView>
  </sheetViews>
  <sheetFormatPr defaultColWidth="0" defaultRowHeight="14.5" customHeight="1" zeroHeight="1" x14ac:dyDescent="0.35"/>
  <cols>
    <col min="1" max="1" width="7.1796875" customWidth="1"/>
    <col min="2" max="2" width="30.7265625" style="1" customWidth="1"/>
    <col min="3" max="3" width="54.26953125" style="1" bestFit="1" customWidth="1"/>
    <col min="4" max="9" width="25.453125" style="1" customWidth="1"/>
    <col min="10" max="10" width="14.7265625" style="1" customWidth="1"/>
    <col min="11" max="14" width="25.453125" style="1" hidden="1" customWidth="1"/>
    <col min="15" max="15" width="29.36328125" hidden="1" customWidth="1"/>
    <col min="16" max="16" width="13.36328125" hidden="1" customWidth="1"/>
    <col min="17" max="17" width="10.36328125" hidden="1" customWidth="1"/>
    <col min="18" max="18" width="8.81640625" hidden="1" customWidth="1"/>
    <col min="19" max="33" width="0" hidden="1" customWidth="1"/>
    <col min="34" max="16384" width="8.81640625" hidden="1"/>
  </cols>
  <sheetData>
    <row r="1" spans="1:26" ht="21" customHeight="1" x14ac:dyDescent="0.35"/>
    <row r="2" spans="1:26" ht="21" customHeight="1" x14ac:dyDescent="0.35"/>
    <row r="3" spans="1:26" ht="21" customHeight="1" x14ac:dyDescent="0.35"/>
    <row r="4" spans="1:26" ht="21" customHeight="1" x14ac:dyDescent="0.35"/>
    <row r="5" spans="1:26" ht="21" customHeight="1" x14ac:dyDescent="0.35">
      <c r="C5" s="7"/>
      <c r="D5" s="7"/>
      <c r="E5" s="7"/>
      <c r="F5" s="7"/>
    </row>
    <row r="6" spans="1:26" ht="21" customHeight="1" x14ac:dyDescent="0.5">
      <c r="A6" s="9"/>
      <c r="B6" s="23"/>
      <c r="C6" s="75"/>
      <c r="D6" s="76"/>
      <c r="E6" s="76"/>
      <c r="F6" s="76"/>
      <c r="G6" s="76"/>
      <c r="H6" s="32"/>
      <c r="I6" s="32"/>
      <c r="J6" s="32"/>
      <c r="K6" s="32"/>
      <c r="L6" s="32"/>
      <c r="M6" s="32"/>
      <c r="N6" s="32"/>
      <c r="Q6" s="2"/>
      <c r="R6" s="2"/>
      <c r="S6" s="2"/>
      <c r="T6" s="2"/>
      <c r="U6" s="2"/>
      <c r="V6" s="2"/>
      <c r="W6" s="2"/>
      <c r="X6" s="2"/>
      <c r="Y6" s="2"/>
      <c r="Z6" s="2"/>
    </row>
    <row r="7" spans="1:26" ht="21" customHeight="1" x14ac:dyDescent="0.5">
      <c r="A7" s="9"/>
      <c r="B7" s="41"/>
      <c r="C7" s="33"/>
      <c r="D7" s="65"/>
      <c r="E7" s="65"/>
      <c r="F7" s="65"/>
      <c r="G7" s="65"/>
      <c r="H7" s="32"/>
      <c r="I7" s="32"/>
      <c r="J7" s="32"/>
      <c r="K7" s="32"/>
      <c r="L7" s="32"/>
      <c r="M7" s="32"/>
      <c r="N7" s="32"/>
      <c r="Q7" s="2"/>
      <c r="R7" s="2"/>
      <c r="S7" s="2"/>
      <c r="T7" s="2"/>
      <c r="U7" s="2"/>
      <c r="V7" s="2"/>
      <c r="W7" s="2"/>
      <c r="X7" s="2"/>
      <c r="Y7" s="2"/>
      <c r="Z7" s="2"/>
    </row>
    <row r="8" spans="1:26" ht="50" customHeight="1" x14ac:dyDescent="0.5">
      <c r="A8" s="9"/>
      <c r="B8" s="41"/>
      <c r="C8" s="75"/>
      <c r="D8" s="82">
        <v>2023</v>
      </c>
      <c r="E8" s="81" t="s">
        <v>214</v>
      </c>
      <c r="F8" s="82">
        <v>2024</v>
      </c>
      <c r="G8" s="84" t="s">
        <v>214</v>
      </c>
      <c r="H8" s="83">
        <v>2027</v>
      </c>
      <c r="I8" s="84" t="s">
        <v>207</v>
      </c>
      <c r="J8" s="32"/>
      <c r="K8" s="32"/>
      <c r="L8" s="32"/>
      <c r="M8" s="32"/>
      <c r="N8" s="32"/>
      <c r="Q8" s="2"/>
      <c r="R8" s="2"/>
      <c r="S8" s="2"/>
      <c r="T8" s="2"/>
      <c r="U8" s="2"/>
      <c r="V8" s="2"/>
      <c r="W8" s="2"/>
      <c r="X8" s="2"/>
      <c r="Y8" s="2"/>
      <c r="Z8" s="2"/>
    </row>
    <row r="9" spans="1:26" ht="21" customHeight="1" x14ac:dyDescent="0.5">
      <c r="A9" s="9"/>
      <c r="B9" s="41"/>
      <c r="C9" s="35" t="s">
        <v>208</v>
      </c>
      <c r="D9" s="65">
        <v>350</v>
      </c>
      <c r="E9" s="85" t="str">
        <f>"+21%"</f>
        <v>+21%</v>
      </c>
      <c r="F9" s="65" t="s">
        <v>219</v>
      </c>
      <c r="G9" s="65" t="s">
        <v>224</v>
      </c>
      <c r="H9" s="65" t="s">
        <v>233</v>
      </c>
      <c r="I9" s="85">
        <v>0.13</v>
      </c>
      <c r="J9" s="32"/>
      <c r="K9" s="32"/>
      <c r="L9" s="32"/>
      <c r="M9" s="32"/>
      <c r="N9" s="32"/>
      <c r="Q9" s="2"/>
      <c r="R9" s="2"/>
      <c r="S9" s="2"/>
      <c r="T9" s="2"/>
      <c r="U9" s="2"/>
      <c r="V9" s="2"/>
      <c r="W9" s="2"/>
      <c r="X9" s="2"/>
      <c r="Y9" s="2"/>
      <c r="Z9" s="2"/>
    </row>
    <row r="10" spans="1:26" ht="21" customHeight="1" x14ac:dyDescent="0.5">
      <c r="A10" s="9"/>
      <c r="B10" s="41"/>
      <c r="C10" s="77" t="s">
        <v>209</v>
      </c>
      <c r="D10" s="32">
        <v>6.1</v>
      </c>
      <c r="E10" s="85" t="str">
        <f>"+52%"</f>
        <v>+52%</v>
      </c>
      <c r="F10" s="32" t="s">
        <v>220</v>
      </c>
      <c r="G10" s="32" t="s">
        <v>229</v>
      </c>
      <c r="H10" s="32" t="s">
        <v>225</v>
      </c>
      <c r="I10" s="85">
        <v>0.26</v>
      </c>
      <c r="J10" s="32"/>
      <c r="K10" s="32"/>
      <c r="L10" s="32"/>
      <c r="M10" s="32"/>
      <c r="N10" s="32"/>
      <c r="Q10" s="2"/>
      <c r="R10" s="2"/>
      <c r="S10" s="2"/>
      <c r="T10" s="2"/>
      <c r="U10" s="2"/>
      <c r="V10" s="2"/>
      <c r="W10" s="2"/>
      <c r="X10" s="2"/>
      <c r="Y10" s="2"/>
      <c r="Z10" s="2"/>
    </row>
    <row r="11" spans="1:26" ht="21" customHeight="1" x14ac:dyDescent="0.5">
      <c r="A11" s="9"/>
      <c r="B11" s="41"/>
      <c r="C11" s="78" t="s">
        <v>217</v>
      </c>
      <c r="D11" s="32"/>
      <c r="E11" s="32"/>
      <c r="F11" s="32"/>
      <c r="G11" s="32"/>
      <c r="H11" s="32"/>
      <c r="I11" s="85"/>
      <c r="J11" s="32"/>
      <c r="K11" s="32"/>
      <c r="L11" s="32"/>
      <c r="M11" s="32"/>
      <c r="N11" s="32"/>
      <c r="Q11" s="2"/>
      <c r="R11" s="2"/>
      <c r="S11" s="2"/>
      <c r="T11" s="2"/>
      <c r="U11" s="2"/>
      <c r="V11" s="2"/>
      <c r="W11" s="2"/>
      <c r="X11" s="2"/>
      <c r="Y11" s="2"/>
      <c r="Z11" s="2"/>
    </row>
    <row r="12" spans="1:26" ht="21" customHeight="1" x14ac:dyDescent="0.5">
      <c r="A12" s="9"/>
      <c r="B12" s="23"/>
      <c r="C12" s="77"/>
      <c r="D12" s="32"/>
      <c r="E12" s="32"/>
      <c r="F12" s="32"/>
      <c r="G12" s="32"/>
      <c r="H12" s="32"/>
      <c r="I12" s="85"/>
      <c r="J12" s="32"/>
      <c r="K12" s="32"/>
      <c r="L12" s="32"/>
      <c r="M12" s="32"/>
      <c r="N12" s="32"/>
      <c r="Q12" s="2"/>
      <c r="R12" s="2"/>
      <c r="S12" s="2"/>
      <c r="T12" s="2"/>
      <c r="U12" s="2"/>
      <c r="V12" s="2"/>
      <c r="W12" s="2"/>
      <c r="X12" s="2"/>
      <c r="Y12" s="2"/>
      <c r="Z12" s="2"/>
    </row>
    <row r="13" spans="1:26" ht="21" customHeight="1" x14ac:dyDescent="0.5">
      <c r="A13" s="9"/>
      <c r="B13" s="41"/>
      <c r="C13" s="79" t="s">
        <v>211</v>
      </c>
      <c r="D13" s="32">
        <v>0.3</v>
      </c>
      <c r="E13" s="85" t="s">
        <v>218</v>
      </c>
      <c r="F13" s="32" t="s">
        <v>221</v>
      </c>
      <c r="G13" s="32" t="s">
        <v>230</v>
      </c>
      <c r="H13" s="32" t="s">
        <v>226</v>
      </c>
      <c r="I13" s="85">
        <v>0.9</v>
      </c>
      <c r="J13" s="32"/>
      <c r="K13" s="32"/>
      <c r="L13" s="32"/>
      <c r="M13" s="32"/>
      <c r="N13" s="32"/>
      <c r="Q13" s="2"/>
      <c r="R13" s="2"/>
      <c r="S13" s="2"/>
      <c r="T13" s="2"/>
      <c r="U13" s="2"/>
      <c r="V13" s="2"/>
      <c r="W13" s="2"/>
      <c r="X13" s="2"/>
      <c r="Y13" s="2"/>
      <c r="Z13" s="2"/>
    </row>
    <row r="14" spans="1:26" ht="21" customHeight="1" x14ac:dyDescent="0.5">
      <c r="A14" s="9"/>
      <c r="B14" s="23"/>
      <c r="C14" s="79" t="s">
        <v>210</v>
      </c>
      <c r="D14" s="60">
        <v>2.4500000000000002</v>
      </c>
      <c r="E14" s="85" t="str">
        <f>"+30bps"</f>
        <v>+30bps</v>
      </c>
      <c r="F14" s="32" t="s">
        <v>222</v>
      </c>
      <c r="G14" s="32" t="s">
        <v>231</v>
      </c>
      <c r="H14" s="32" t="s">
        <v>227</v>
      </c>
      <c r="I14" s="85" t="s">
        <v>234</v>
      </c>
      <c r="J14" s="32"/>
      <c r="K14" s="32"/>
      <c r="L14" s="32"/>
      <c r="M14" s="32"/>
      <c r="N14" s="32"/>
      <c r="Q14" s="2"/>
      <c r="R14" s="2"/>
      <c r="S14" s="2"/>
      <c r="T14" s="2"/>
      <c r="U14" s="2"/>
      <c r="V14" s="2"/>
      <c r="W14" s="2"/>
      <c r="X14" s="2"/>
      <c r="Y14" s="2"/>
      <c r="Z14" s="2"/>
    </row>
    <row r="15" spans="1:26" ht="21" customHeight="1" x14ac:dyDescent="0.5">
      <c r="A15" s="9"/>
      <c r="B15" s="41"/>
      <c r="C15" s="80" t="s">
        <v>215</v>
      </c>
      <c r="D15" s="32"/>
      <c r="E15" s="32"/>
      <c r="F15" s="32"/>
      <c r="G15" s="32"/>
      <c r="H15" s="32"/>
      <c r="I15" s="85"/>
      <c r="J15" s="32"/>
      <c r="K15" s="32"/>
      <c r="L15" s="32"/>
      <c r="M15" s="32"/>
      <c r="N15" s="32"/>
      <c r="Q15" s="2"/>
      <c r="R15" s="2"/>
      <c r="S15" s="2"/>
      <c r="T15" s="2"/>
      <c r="U15" s="2"/>
      <c r="V15" s="2"/>
      <c r="W15" s="2"/>
      <c r="X15" s="2"/>
      <c r="Y15" s="2"/>
      <c r="Z15" s="2"/>
    </row>
    <row r="16" spans="1:26" ht="21" customHeight="1" x14ac:dyDescent="0.5">
      <c r="A16" s="9"/>
      <c r="B16" s="41"/>
      <c r="C16" s="32"/>
      <c r="D16" s="32"/>
      <c r="E16" s="32"/>
      <c r="F16" s="32"/>
      <c r="G16" s="32"/>
      <c r="H16" s="32"/>
      <c r="I16" s="85"/>
      <c r="J16" s="32"/>
      <c r="K16" s="32"/>
      <c r="L16" s="32"/>
      <c r="M16" s="32"/>
      <c r="N16" s="32"/>
      <c r="Q16" s="2"/>
      <c r="R16" s="2"/>
      <c r="S16" s="2"/>
      <c r="T16" s="2"/>
      <c r="U16" s="2"/>
      <c r="V16" s="2"/>
      <c r="W16" s="2"/>
      <c r="X16" s="2"/>
      <c r="Y16" s="2"/>
      <c r="Z16" s="2"/>
    </row>
    <row r="17" spans="1:26" ht="21" customHeight="1" x14ac:dyDescent="0.5">
      <c r="A17" s="9"/>
      <c r="B17" s="41"/>
      <c r="C17" s="79" t="s">
        <v>212</v>
      </c>
      <c r="D17" s="32">
        <v>1.6</v>
      </c>
      <c r="E17" s="85" t="str">
        <f>"+3.8x"</f>
        <v>+3.8x</v>
      </c>
      <c r="F17" s="32" t="s">
        <v>223</v>
      </c>
      <c r="G17" s="32" t="s">
        <v>232</v>
      </c>
      <c r="H17" s="32" t="s">
        <v>228</v>
      </c>
      <c r="I17" s="85">
        <v>0.31</v>
      </c>
      <c r="J17" s="32"/>
      <c r="K17" s="32"/>
      <c r="L17" s="32"/>
      <c r="M17" s="32"/>
      <c r="N17" s="32"/>
      <c r="Q17" s="2"/>
      <c r="R17" s="2"/>
      <c r="S17" s="2"/>
      <c r="T17" s="2"/>
      <c r="U17" s="2"/>
      <c r="V17" s="2"/>
      <c r="W17" s="2"/>
      <c r="X17" s="2"/>
      <c r="Y17" s="2"/>
      <c r="Z17" s="2"/>
    </row>
    <row r="18" spans="1:26" ht="21" customHeight="1" x14ac:dyDescent="0.5">
      <c r="A18" s="9"/>
      <c r="B18" s="23"/>
      <c r="C18" s="79" t="s">
        <v>213</v>
      </c>
      <c r="D18" s="65" t="str">
        <f>"1.052"</f>
        <v>1.052</v>
      </c>
      <c r="E18" s="85" t="str">
        <f>"+6%"</f>
        <v>+6%</v>
      </c>
      <c r="F18" s="32" t="str">
        <f>"&lt; 1.125"</f>
        <v>&lt; 1.125</v>
      </c>
      <c r="G18" s="32" t="str">
        <f>"&lt; +7%"</f>
        <v>&lt; +7%</v>
      </c>
      <c r="H18" s="32" t="str">
        <f>"&lt; 1.450"</f>
        <v>&lt; 1.450</v>
      </c>
      <c r="I18" s="85" t="str">
        <f>"8.8%"</f>
        <v>8.8%</v>
      </c>
      <c r="J18" s="32"/>
      <c r="K18" s="32"/>
      <c r="L18" s="32"/>
      <c r="M18" s="32"/>
      <c r="N18" s="32"/>
    </row>
    <row r="19" spans="1:26" ht="21" customHeight="1" x14ac:dyDescent="0.5">
      <c r="A19" s="9"/>
      <c r="B19" s="41"/>
      <c r="C19" s="80" t="s">
        <v>216</v>
      </c>
      <c r="D19" s="32"/>
      <c r="E19" s="32"/>
      <c r="F19" s="32"/>
      <c r="G19" s="32"/>
      <c r="H19" s="32"/>
      <c r="I19" s="32"/>
      <c r="J19" s="32"/>
      <c r="K19" s="32"/>
      <c r="L19" s="32"/>
      <c r="M19" s="32"/>
      <c r="N19" s="32"/>
      <c r="Q19" s="2"/>
      <c r="R19" s="2"/>
      <c r="S19" s="2"/>
      <c r="T19" s="2"/>
      <c r="U19" s="2"/>
      <c r="V19" s="2"/>
      <c r="W19" s="2"/>
      <c r="X19" s="2"/>
      <c r="Y19" s="2"/>
      <c r="Z19" s="2"/>
    </row>
    <row r="20" spans="1:26" ht="21" customHeight="1" x14ac:dyDescent="0.5">
      <c r="A20" s="9"/>
      <c r="B20" s="41"/>
      <c r="C20" s="32"/>
      <c r="D20" s="32"/>
      <c r="E20" s="32"/>
      <c r="F20" s="32"/>
      <c r="G20" s="32"/>
      <c r="H20" s="32"/>
      <c r="I20" s="32"/>
      <c r="J20" s="32"/>
      <c r="K20" s="32"/>
      <c r="L20" s="32"/>
      <c r="M20" s="32"/>
      <c r="N20" s="32"/>
      <c r="Q20" s="2"/>
      <c r="R20" s="2"/>
      <c r="S20" s="2"/>
      <c r="T20" s="2"/>
      <c r="U20" s="2"/>
      <c r="V20" s="2"/>
      <c r="W20" s="2"/>
      <c r="X20" s="2"/>
      <c r="Y20" s="2"/>
      <c r="Z20" s="2"/>
    </row>
    <row r="21" spans="1:26" s="32" customFormat="1" ht="21" hidden="1" customHeight="1" x14ac:dyDescent="0.5">
      <c r="A21" s="9"/>
      <c r="B21" s="41"/>
    </row>
    <row r="22" spans="1:26" s="32" customFormat="1" ht="21" hidden="1" customHeight="1" x14ac:dyDescent="0.5">
      <c r="A22" s="9"/>
      <c r="B22" s="23"/>
    </row>
    <row r="23" spans="1:26" s="32" customFormat="1" ht="21" hidden="1" customHeight="1" x14ac:dyDescent="0.5">
      <c r="A23" s="9"/>
      <c r="B23" s="41"/>
      <c r="C23" s="43"/>
      <c r="D23" s="43"/>
      <c r="E23" s="43"/>
      <c r="F23" s="43"/>
      <c r="G23" s="43"/>
      <c r="H23" s="43"/>
      <c r="I23" s="43"/>
      <c r="J23" s="43"/>
      <c r="K23" s="43"/>
      <c r="L23" s="43"/>
      <c r="M23" s="43"/>
      <c r="N23" s="43"/>
    </row>
    <row r="24" spans="1:26" s="32" customFormat="1" ht="21" hidden="1" customHeight="1" x14ac:dyDescent="0.5">
      <c r="A24" s="9"/>
      <c r="B24" s="41"/>
      <c r="C24" s="43"/>
      <c r="D24" s="43"/>
      <c r="E24" s="43"/>
      <c r="F24" s="43"/>
      <c r="G24" s="43"/>
      <c r="H24" s="43"/>
      <c r="I24" s="43"/>
      <c r="J24" s="43"/>
      <c r="K24" s="43"/>
      <c r="L24" s="43"/>
      <c r="M24" s="43"/>
      <c r="N24" s="43"/>
    </row>
    <row r="25" spans="1:26" s="32" customFormat="1" ht="21" hidden="1" customHeight="1" x14ac:dyDescent="0.5">
      <c r="A25" s="9"/>
      <c r="B25" s="41"/>
    </row>
    <row r="26" spans="1:26" s="32" customFormat="1" ht="21" hidden="1" customHeight="1" x14ac:dyDescent="0.5">
      <c r="A26" s="9"/>
      <c r="B26" s="23"/>
    </row>
    <row r="27" spans="1:26" s="32" customFormat="1" ht="21" hidden="1" customHeight="1" x14ac:dyDescent="0.5">
      <c r="A27" s="9"/>
      <c r="B27" s="41"/>
    </row>
    <row r="28" spans="1:26" s="32" customFormat="1" ht="21" hidden="1" customHeight="1" x14ac:dyDescent="0.5">
      <c r="A28" s="9"/>
      <c r="B28" s="41"/>
    </row>
    <row r="29" spans="1:26" s="32" customFormat="1" ht="21" hidden="1" customHeight="1" x14ac:dyDescent="0.5">
      <c r="A29" s="9"/>
      <c r="B29" s="41"/>
    </row>
    <row r="30" spans="1:26" s="32" customFormat="1" ht="21" hidden="1" customHeight="1" x14ac:dyDescent="0.5">
      <c r="A30" s="9"/>
      <c r="B30" s="41"/>
    </row>
    <row r="31" spans="1:26" s="32" customFormat="1" ht="21" hidden="1" customHeight="1" x14ac:dyDescent="0.5">
      <c r="A31" s="9"/>
      <c r="B31" s="23"/>
    </row>
    <row r="32" spans="1:26" s="32" customFormat="1" ht="21" hidden="1" customHeight="1" x14ac:dyDescent="0.5">
      <c r="A32" s="9"/>
      <c r="B32" s="41"/>
    </row>
    <row r="33" spans="1:26" s="32" customFormat="1" ht="21" hidden="1" customHeight="1" x14ac:dyDescent="0.5">
      <c r="A33" s="9"/>
      <c r="B33" s="41"/>
    </row>
    <row r="34" spans="1:26" s="32" customFormat="1" ht="21" hidden="1" customHeight="1" x14ac:dyDescent="0.5">
      <c r="A34" s="9"/>
      <c r="B34" s="41"/>
    </row>
    <row r="35" spans="1:26" ht="21" hidden="1" customHeight="1" x14ac:dyDescent="0.5">
      <c r="A35" s="9"/>
      <c r="B35" s="41"/>
      <c r="C35" s="32"/>
      <c r="D35" s="32"/>
      <c r="E35" s="32"/>
      <c r="F35" s="32"/>
      <c r="G35" s="32"/>
      <c r="H35" s="32"/>
      <c r="I35" s="32"/>
      <c r="J35" s="32"/>
      <c r="K35" s="32"/>
      <c r="L35" s="32"/>
      <c r="M35" s="32"/>
      <c r="N35" s="32"/>
      <c r="O35" s="2"/>
      <c r="Q35" s="2"/>
      <c r="R35" s="2"/>
      <c r="S35" s="2"/>
      <c r="T35" s="2"/>
      <c r="U35" s="2"/>
      <c r="V35" s="2"/>
      <c r="W35" s="2"/>
      <c r="X35" s="2"/>
      <c r="Y35" s="2"/>
      <c r="Z35" s="2"/>
    </row>
    <row r="36" spans="1:26" ht="21" hidden="1" customHeight="1" x14ac:dyDescent="0.35">
      <c r="B36" s="109"/>
      <c r="C36" s="109"/>
      <c r="D36" s="109"/>
      <c r="E36" s="109"/>
      <c r="F36" s="109"/>
      <c r="G36" s="109"/>
      <c r="H36" s="109"/>
      <c r="I36" s="109"/>
      <c r="J36" s="109"/>
      <c r="K36" s="109"/>
      <c r="L36" s="109"/>
      <c r="M36" s="109"/>
      <c r="N36" s="48"/>
    </row>
    <row r="37" spans="1:26" ht="21" hidden="1" customHeight="1" x14ac:dyDescent="0.45">
      <c r="B37" s="107"/>
      <c r="C37" s="107"/>
      <c r="D37" s="107"/>
      <c r="E37" s="107"/>
      <c r="F37" s="107"/>
      <c r="G37" s="107"/>
      <c r="H37" s="107"/>
      <c r="I37" s="107"/>
      <c r="J37" s="107"/>
      <c r="K37" s="107"/>
      <c r="L37" s="44"/>
      <c r="M37" s="44"/>
      <c r="N37" s="44"/>
    </row>
    <row r="38" spans="1:26" ht="21" hidden="1" customHeight="1" x14ac:dyDescent="0.45">
      <c r="B38" s="107"/>
      <c r="C38" s="107"/>
      <c r="D38" s="107"/>
      <c r="E38" s="107"/>
      <c r="F38" s="107"/>
      <c r="G38" s="107"/>
      <c r="H38" s="107"/>
      <c r="I38" s="107"/>
      <c r="J38" s="107"/>
      <c r="K38" s="107"/>
      <c r="L38" s="44"/>
      <c r="M38" s="44"/>
      <c r="N38" s="44"/>
    </row>
    <row r="39" spans="1:26" ht="21" hidden="1" customHeight="1" x14ac:dyDescent="0.45">
      <c r="B39" s="108"/>
      <c r="C39" s="108"/>
      <c r="D39" s="108"/>
      <c r="E39" s="108"/>
      <c r="F39" s="108"/>
      <c r="G39" s="108"/>
      <c r="H39" s="108"/>
      <c r="I39" s="108"/>
      <c r="J39" s="108"/>
      <c r="K39" s="108"/>
      <c r="L39" s="44"/>
      <c r="M39" s="44"/>
      <c r="N39" s="44"/>
    </row>
    <row r="40" spans="1:26" ht="21" hidden="1" customHeight="1" x14ac:dyDescent="0.35"/>
    <row r="41" spans="1:26" ht="21" hidden="1" customHeight="1" x14ac:dyDescent="0.35"/>
    <row r="42" spans="1:26" ht="21" hidden="1" customHeight="1" x14ac:dyDescent="0.35"/>
    <row r="43" spans="1:26" ht="21" hidden="1" customHeight="1" x14ac:dyDescent="0.35"/>
    <row r="44" spans="1:26" ht="21" hidden="1" customHeight="1" x14ac:dyDescent="0.35"/>
    <row r="45" spans="1:26" ht="21" hidden="1" customHeight="1" x14ac:dyDescent="0.35"/>
    <row r="46" spans="1:26" ht="21" hidden="1" customHeight="1" x14ac:dyDescent="0.35"/>
    <row r="47" spans="1:26" ht="21" hidden="1" customHeight="1" x14ac:dyDescent="0.35"/>
    <row r="48" spans="1:26" ht="21" hidden="1" customHeight="1" x14ac:dyDescent="0.35"/>
    <row r="49" ht="21" hidden="1" customHeight="1" x14ac:dyDescent="0.35"/>
    <row r="50" ht="21" hidden="1" customHeight="1" x14ac:dyDescent="0.35"/>
    <row r="51" ht="21" hidden="1" customHeight="1" x14ac:dyDescent="0.35"/>
    <row r="52" ht="21" hidden="1" customHeight="1" x14ac:dyDescent="0.35"/>
    <row r="53" ht="21" hidden="1" customHeight="1" x14ac:dyDescent="0.35"/>
    <row r="54" ht="21" hidden="1" customHeight="1" x14ac:dyDescent="0.35"/>
    <row r="55" ht="21" hidden="1" customHeight="1" x14ac:dyDescent="0.35"/>
    <row r="56" ht="21" hidden="1" customHeight="1" x14ac:dyDescent="0.35"/>
    <row r="57" ht="21" hidden="1" customHeight="1" x14ac:dyDescent="0.35"/>
    <row r="58" ht="21" hidden="1" customHeight="1" x14ac:dyDescent="0.35"/>
    <row r="59" ht="21" hidden="1" customHeight="1" x14ac:dyDescent="0.35"/>
    <row r="60" ht="21" hidden="1" customHeight="1" x14ac:dyDescent="0.35"/>
    <row r="61" ht="21" hidden="1" customHeight="1" x14ac:dyDescent="0.35"/>
    <row r="62" ht="21" hidden="1" customHeight="1" x14ac:dyDescent="0.35"/>
    <row r="63" ht="21" hidden="1" customHeight="1" x14ac:dyDescent="0.35"/>
    <row r="64" ht="21" hidden="1" customHeight="1" x14ac:dyDescent="0.35"/>
    <row r="65" ht="21" hidden="1" customHeight="1" x14ac:dyDescent="0.35"/>
    <row r="66" ht="21" hidden="1" customHeight="1" x14ac:dyDescent="0.35"/>
    <row r="67" ht="21" hidden="1" customHeight="1" x14ac:dyDescent="0.35"/>
    <row r="68" ht="21" hidden="1" customHeight="1" x14ac:dyDescent="0.35"/>
    <row r="69" ht="21" hidden="1" customHeight="1" x14ac:dyDescent="0.35"/>
    <row r="70" ht="21" hidden="1" customHeight="1" x14ac:dyDescent="0.35"/>
    <row r="71" ht="21" hidden="1" customHeight="1" x14ac:dyDescent="0.35"/>
    <row r="72" ht="21" hidden="1" customHeight="1" x14ac:dyDescent="0.35"/>
    <row r="73" ht="21" hidden="1" customHeight="1" x14ac:dyDescent="0.35"/>
    <row r="74" ht="21" hidden="1" customHeight="1" x14ac:dyDescent="0.35"/>
    <row r="75" ht="21" hidden="1" customHeight="1" x14ac:dyDescent="0.35"/>
    <row r="76" ht="21" hidden="1" customHeight="1" x14ac:dyDescent="0.35"/>
    <row r="77" ht="21" hidden="1" customHeight="1" x14ac:dyDescent="0.35"/>
    <row r="78" ht="21" hidden="1" customHeight="1" x14ac:dyDescent="0.35"/>
    <row r="79" ht="21" hidden="1" customHeight="1" x14ac:dyDescent="0.35"/>
    <row r="80" ht="21" hidden="1" customHeight="1" x14ac:dyDescent="0.35"/>
    <row r="81" ht="21" hidden="1" customHeight="1" x14ac:dyDescent="0.35"/>
    <row r="82" ht="21" hidden="1" customHeight="1" x14ac:dyDescent="0.35"/>
    <row r="83" ht="21" hidden="1" customHeight="1" x14ac:dyDescent="0.35"/>
    <row r="84" ht="21" hidden="1" customHeight="1" x14ac:dyDescent="0.35"/>
    <row r="85" ht="21" hidden="1" customHeight="1" x14ac:dyDescent="0.35"/>
    <row r="86" ht="21" hidden="1" customHeight="1" x14ac:dyDescent="0.35"/>
    <row r="87" ht="21" hidden="1" customHeight="1" x14ac:dyDescent="0.35"/>
    <row r="88" ht="21" hidden="1" customHeight="1" x14ac:dyDescent="0.35"/>
    <row r="89" ht="21" hidden="1" customHeight="1" x14ac:dyDescent="0.35"/>
    <row r="90" ht="21" hidden="1" customHeight="1" x14ac:dyDescent="0.35"/>
    <row r="91" ht="21" hidden="1" customHeight="1" x14ac:dyDescent="0.35"/>
    <row r="92" ht="21" hidden="1" customHeight="1" x14ac:dyDescent="0.35"/>
    <row r="93" ht="21" hidden="1" customHeight="1" x14ac:dyDescent="0.35"/>
    <row r="94" ht="21" hidden="1" customHeight="1" x14ac:dyDescent="0.35"/>
    <row r="95" ht="21" hidden="1" customHeight="1" x14ac:dyDescent="0.35"/>
    <row r="96" ht="21" hidden="1" customHeight="1" x14ac:dyDescent="0.35"/>
    <row r="97" ht="21" hidden="1" customHeight="1" x14ac:dyDescent="0.35"/>
    <row r="98" ht="21" hidden="1" customHeight="1" x14ac:dyDescent="0.35"/>
    <row r="99" ht="21" hidden="1" customHeight="1" x14ac:dyDescent="0.35"/>
    <row r="100" ht="21" hidden="1" customHeight="1" x14ac:dyDescent="0.35"/>
    <row r="101" ht="21" hidden="1" customHeight="1" x14ac:dyDescent="0.35"/>
    <row r="102" ht="21" hidden="1" customHeight="1" x14ac:dyDescent="0.35"/>
    <row r="103" ht="21" hidden="1" customHeight="1" x14ac:dyDescent="0.35"/>
    <row r="104" ht="21" hidden="1" customHeight="1" x14ac:dyDescent="0.35"/>
    <row r="105" ht="21" hidden="1" customHeight="1" x14ac:dyDescent="0.35"/>
    <row r="106" ht="21" hidden="1" customHeight="1" x14ac:dyDescent="0.35"/>
    <row r="107" ht="21" hidden="1" customHeight="1" x14ac:dyDescent="0.35"/>
    <row r="108" ht="21" hidden="1" customHeight="1" x14ac:dyDescent="0.35"/>
    <row r="109" ht="21" hidden="1" customHeight="1" x14ac:dyDescent="0.35"/>
    <row r="110" ht="21" hidden="1" customHeight="1" x14ac:dyDescent="0.35"/>
    <row r="111" ht="21" hidden="1" customHeight="1" x14ac:dyDescent="0.35"/>
    <row r="112" ht="21" hidden="1" customHeight="1" x14ac:dyDescent="0.35"/>
    <row r="113" ht="21" hidden="1" customHeight="1" x14ac:dyDescent="0.35"/>
    <row r="114" ht="21" hidden="1" customHeight="1" x14ac:dyDescent="0.35"/>
    <row r="115" ht="21" hidden="1" customHeight="1" x14ac:dyDescent="0.35"/>
    <row r="116" ht="21" hidden="1" customHeight="1" x14ac:dyDescent="0.35"/>
    <row r="117" ht="21" hidden="1" customHeight="1" x14ac:dyDescent="0.35"/>
    <row r="118" ht="21" hidden="1" customHeight="1" x14ac:dyDescent="0.35"/>
    <row r="119" ht="21" hidden="1" customHeight="1" x14ac:dyDescent="0.35"/>
    <row r="120" ht="21" hidden="1" customHeight="1" x14ac:dyDescent="0.35"/>
    <row r="121" ht="21" hidden="1" customHeight="1" x14ac:dyDescent="0.35"/>
    <row r="122" ht="21" hidden="1" customHeight="1" x14ac:dyDescent="0.35"/>
    <row r="123" ht="21" hidden="1" customHeight="1" x14ac:dyDescent="0.35"/>
    <row r="124" ht="21" hidden="1" customHeight="1" x14ac:dyDescent="0.35"/>
    <row r="125" ht="21" hidden="1" customHeight="1" x14ac:dyDescent="0.35"/>
    <row r="126" ht="21" hidden="1" customHeight="1" x14ac:dyDescent="0.35"/>
    <row r="127" ht="21" hidden="1" customHeight="1" x14ac:dyDescent="0.35"/>
    <row r="128" ht="21" hidden="1" customHeight="1" x14ac:dyDescent="0.35"/>
  </sheetData>
  <mergeCells count="4">
    <mergeCell ref="B36:M36"/>
    <mergeCell ref="B37:K37"/>
    <mergeCell ref="B38:K38"/>
    <mergeCell ref="B39:K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Menu</vt:lpstr>
      <vt:lpstr>Balance Sheet</vt:lpstr>
      <vt:lpstr>Income Statement</vt:lpstr>
      <vt:lpstr>Adjusted Income Statement</vt:lpstr>
      <vt:lpstr>Cashflow</vt:lpstr>
      <vt:lpstr>Adjusted Net Cash</vt:lpstr>
      <vt:lpstr>Operating Metrics </vt:lpstr>
      <vt:lpstr>Capital Allocation</vt:lpstr>
      <vt:lpstr>Guidance</vt:lpstr>
      <vt:lpstr>Glossary</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Brunno Fontanetti | Stone</dc:creator>
  <cp:lastModifiedBy>Julia Candido | Stone</cp:lastModifiedBy>
  <dcterms:created xsi:type="dcterms:W3CDTF">2021-08-23T18:33:20Z</dcterms:created>
  <dcterms:modified xsi:type="dcterms:W3CDTF">2024-05-08T13:45:24Z</dcterms:modified>
</cp:coreProperties>
</file>